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shahqfs1\ADMShared\OEO\TITLE VI 2022\OJT SUPPORTIVE SERVICES\OJT_SS\NSTI\FFY 2023\"/>
    </mc:Choice>
  </mc:AlternateContent>
  <xr:revisionPtr revIDLastSave="0" documentId="13_ncr:1_{93CC5AAD-B69B-4655-85C8-EFC2EB520DA4}" xr6:coauthVersionLast="47" xr6:coauthVersionMax="47" xr10:uidLastSave="{00000000-0000-0000-0000-000000000000}"/>
  <workbookProtection workbookAlgorithmName="SHA-512" workbookHashValue="O6BX/AOy+kWbkIlbktYMjNZUR8Q1Tr25HB57nqelzSzgxc9w9mNUYCz4ajNFV/Nt3Ooe+oQYdfrRE0fz9NwMCw==" workbookSaltValue="NJamxtfxmd2KEv6yCr1+lQ==" workbookSpinCount="100000" lockStructure="1"/>
  <bookViews>
    <workbookView xWindow="-108" yWindow="-108" windowWidth="23256" windowHeight="12576"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E-Budget'!$A$1:$L$144</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2" l="1"/>
  <c r="A1" i="6"/>
  <c r="A1" i="4"/>
  <c r="A25" i="1" l="1"/>
  <c r="B25" i="1"/>
  <c r="K25" i="1" s="1"/>
  <c r="A26" i="1"/>
  <c r="B26" i="1"/>
  <c r="A27" i="1"/>
  <c r="B27" i="1"/>
  <c r="C27" i="1" s="1"/>
  <c r="A28" i="1"/>
  <c r="B28" i="1"/>
  <c r="C28" i="1" s="1"/>
  <c r="A29" i="1"/>
  <c r="B29" i="1"/>
  <c r="D29" i="1" s="1"/>
  <c r="A30" i="1"/>
  <c r="B30" i="1"/>
  <c r="D30" i="1" s="1"/>
  <c r="A31" i="1"/>
  <c r="B31" i="1"/>
  <c r="C31" i="1" s="1"/>
  <c r="C30" i="1" l="1"/>
  <c r="K28" i="1"/>
  <c r="C29" i="1"/>
  <c r="C25" i="1"/>
  <c r="K29" i="1"/>
  <c r="C26" i="1"/>
  <c r="K27" i="1"/>
  <c r="D31"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B12"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1" i="1" l="1"/>
  <c r="K122" i="1"/>
  <c r="K131" i="1"/>
  <c r="K130" i="1"/>
  <c r="K113" i="1"/>
  <c r="J134" i="1"/>
  <c r="I134" i="1"/>
  <c r="H134" i="1"/>
  <c r="G134" i="1"/>
  <c r="E134" i="1"/>
  <c r="J124" i="1"/>
  <c r="I124" i="1"/>
  <c r="H124" i="1"/>
  <c r="G124" i="1"/>
  <c r="E124" i="1"/>
  <c r="J116" i="1"/>
  <c r="I116" i="1"/>
  <c r="H116" i="1"/>
  <c r="G116" i="1"/>
  <c r="E116" i="1"/>
  <c r="E108" i="1"/>
  <c r="J108" i="1"/>
  <c r="I108" i="1"/>
  <c r="H108" i="1"/>
  <c r="G108" i="1"/>
  <c r="K133" i="1"/>
  <c r="K132" i="1"/>
  <c r="K129" i="1"/>
  <c r="K123" i="1"/>
  <c r="K115" i="1"/>
  <c r="K114" i="1"/>
  <c r="K107" i="1"/>
  <c r="K106" i="1"/>
  <c r="K105" i="1"/>
  <c r="K98" i="1"/>
  <c r="K97" i="1"/>
  <c r="K96" i="1"/>
  <c r="J99" i="1"/>
  <c r="I99" i="1"/>
  <c r="H99" i="1"/>
  <c r="G99" i="1"/>
  <c r="E99" i="1"/>
  <c r="J91" i="1"/>
  <c r="I91" i="1"/>
  <c r="H91" i="1"/>
  <c r="G91" i="1"/>
  <c r="E91" i="1"/>
  <c r="K90" i="1"/>
  <c r="K89" i="1"/>
  <c r="K88" i="1"/>
  <c r="E83" i="1"/>
  <c r="E75" i="1"/>
  <c r="J83" i="1"/>
  <c r="I83" i="1"/>
  <c r="H83" i="1"/>
  <c r="G83" i="1"/>
  <c r="J75" i="1"/>
  <c r="I75" i="1"/>
  <c r="H75" i="1"/>
  <c r="G75" i="1"/>
  <c r="J67" i="1"/>
  <c r="I67" i="1"/>
  <c r="H67" i="1"/>
  <c r="G67" i="1"/>
  <c r="E67" i="1"/>
  <c r="K82" i="1"/>
  <c r="K81" i="1"/>
  <c r="K80" i="1"/>
  <c r="K74" i="1"/>
  <c r="K73" i="1"/>
  <c r="K72" i="1"/>
  <c r="K66" i="1"/>
  <c r="K65" i="1"/>
  <c r="K64" i="1"/>
  <c r="K58" i="1"/>
  <c r="K57" i="1"/>
  <c r="K56" i="1"/>
  <c r="J59" i="1"/>
  <c r="I59" i="1"/>
  <c r="H59" i="1"/>
  <c r="G59" i="1"/>
  <c r="E59" i="1"/>
  <c r="J35" i="1"/>
  <c r="I35" i="1"/>
  <c r="H35" i="1"/>
  <c r="G35" i="1"/>
  <c r="E35" i="1"/>
  <c r="J51" i="1"/>
  <c r="I51" i="1"/>
  <c r="H51" i="1"/>
  <c r="G51" i="1"/>
  <c r="E51" i="1"/>
  <c r="B50" i="1"/>
  <c r="K50" i="1" s="1"/>
  <c r="B49" i="1"/>
  <c r="B48" i="1"/>
  <c r="B47" i="1"/>
  <c r="B46" i="1"/>
  <c r="K46" i="1" s="1"/>
  <c r="B45" i="1"/>
  <c r="B44" i="1"/>
  <c r="B43" i="1"/>
  <c r="K43" i="1" s="1"/>
  <c r="B42" i="1"/>
  <c r="K42" i="1" s="1"/>
  <c r="B41" i="1"/>
  <c r="K41" i="1" s="1"/>
  <c r="A50" i="1"/>
  <c r="A49" i="1"/>
  <c r="A48" i="1"/>
  <c r="A47" i="1"/>
  <c r="A46" i="1"/>
  <c r="A45" i="1"/>
  <c r="A44" i="1"/>
  <c r="A43" i="1"/>
  <c r="A42" i="1"/>
  <c r="A41" i="1"/>
  <c r="B34" i="1"/>
  <c r="B33" i="1"/>
  <c r="C33" i="1" s="1"/>
  <c r="B32" i="1"/>
  <c r="C32" i="1" s="1"/>
  <c r="A34" i="1"/>
  <c r="A33" i="1"/>
  <c r="A32" i="1"/>
  <c r="A1" i="3"/>
  <c r="N37" i="2"/>
  <c r="N34" i="2"/>
  <c r="N31" i="2"/>
  <c r="N28" i="2"/>
  <c r="N25" i="2"/>
  <c r="N19" i="2"/>
  <c r="D28" i="1" s="1"/>
  <c r="J10" i="2"/>
  <c r="N10" i="2" s="1"/>
  <c r="D25" i="1" s="1"/>
  <c r="J13" i="2"/>
  <c r="N13" i="2" s="1"/>
  <c r="D26" i="1" s="1"/>
  <c r="N16" i="2"/>
  <c r="D27" i="1" s="1"/>
  <c r="K75" i="1" l="1"/>
  <c r="K59" i="1"/>
  <c r="K116" i="1"/>
  <c r="K91" i="1"/>
  <c r="K83" i="1"/>
  <c r="K134" i="1"/>
  <c r="K108" i="1"/>
  <c r="K67" i="1"/>
  <c r="E13" i="1"/>
  <c r="D34" i="1"/>
  <c r="D50" i="1" s="1"/>
  <c r="C34" i="1"/>
  <c r="D46" i="1"/>
  <c r="D41" i="1"/>
  <c r="I14" i="1"/>
  <c r="G14" i="1"/>
  <c r="H14" i="1"/>
  <c r="J14" i="1"/>
  <c r="H13" i="1"/>
  <c r="H16" i="1" s="1"/>
  <c r="G13" i="1"/>
  <c r="G16" i="1" s="1"/>
  <c r="I13" i="1"/>
  <c r="E14" i="1"/>
  <c r="J13" i="1"/>
  <c r="K124" i="1"/>
  <c r="D42" i="1"/>
  <c r="D44" i="1"/>
  <c r="K99" i="1"/>
  <c r="K47" i="1"/>
  <c r="K49" i="1"/>
  <c r="K48" i="1"/>
  <c r="K51" i="1" s="1"/>
  <c r="K45" i="1"/>
  <c r="K44" i="1"/>
  <c r="D43" i="1"/>
  <c r="D45" i="1"/>
  <c r="K32" i="1"/>
  <c r="K33" i="1"/>
  <c r="D33" i="1"/>
  <c r="D49" i="1" s="1"/>
  <c r="D47" i="1"/>
  <c r="K34" i="1"/>
  <c r="D32" i="1"/>
  <c r="D48" i="1" s="1"/>
  <c r="K15" i="1"/>
  <c r="K35" i="1" l="1"/>
  <c r="J16" i="1"/>
  <c r="I16" i="1"/>
  <c r="K14" i="1"/>
  <c r="K13" i="1"/>
  <c r="C141" i="1" s="1"/>
  <c r="E16" i="1"/>
  <c r="A1" i="1"/>
  <c r="K16" i="1" l="1"/>
  <c r="C142" i="1"/>
  <c r="C144" i="1" l="1"/>
  <c r="A144" i="1"/>
  <c r="K1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0" shapeId="0" xr:uid="{4BCBAD81-D02E-45A7-8A04-8A5AA58728B4}">
      <text>
        <r>
          <rPr>
            <sz val="8"/>
            <color indexed="81"/>
            <rFont val="Tahoma"/>
            <family val="2"/>
          </rPr>
          <t>The total costs that will be paid with OJT/SS funds from the detail sections below.
This number must match the OJT/SS number in Cell E8.</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A137"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particpant support costs.</t>
        </r>
      </text>
    </comment>
    <comment ref="A139" authorId="0" shapeId="0" xr:uid="{21ECFD31-3FC8-4ECE-8923-D782D0780420}">
      <text>
        <r>
          <rPr>
            <sz val="9"/>
            <color indexed="81"/>
            <rFont val="Tahoma"/>
            <family val="2"/>
          </rPr>
          <t xml:space="preserve">The ICRP must be approved for an effective period that includes the delivery period of the NSTI program. </t>
        </r>
      </text>
    </comment>
    <comment ref="A140"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1"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<sst xmlns="http://schemas.openxmlformats.org/spreadsheetml/2006/main" count="415" uniqueCount="209">
  <si>
    <t>Proposal Application</t>
  </si>
  <si>
    <t>FY2023 National Summer Transportation Institute (NSTI) Program</t>
  </si>
  <si>
    <t xml:space="preserve">Table A - Staffing Requirements  </t>
  </si>
  <si>
    <t>State Abbreviation:</t>
  </si>
  <si>
    <t>State Name:</t>
  </si>
  <si>
    <t>State DOT/Pass-Through Entity:</t>
  </si>
  <si>
    <t>Host Site:</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</si>
  <si>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</si>
  <si>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Place an "X" to select the appropriate program type.</t>
  </si>
  <si>
    <t>Residential Program</t>
  </si>
  <si>
    <t>Virtual Program</t>
  </si>
  <si>
    <t>Non-Residential Program</t>
  </si>
  <si>
    <t>Personnel Assigned (if known) or provide position</t>
  </si>
  <si>
    <t>Name</t>
  </si>
  <si>
    <t>Position/Title</t>
  </si>
  <si>
    <r>
      <t>Affiliation</t>
    </r>
    <r>
      <rPr>
        <b/>
        <sz val="10"/>
        <rFont val="Calibri"/>
        <family val="2"/>
        <scheme val="minor"/>
      </rPr>
      <t xml:space="preserve"> (Faculty, Contract, Student)</t>
    </r>
  </si>
  <si>
    <t>Salary</t>
  </si>
  <si>
    <t>Salary Hours</t>
  </si>
  <si>
    <t>Salary Rate</t>
  </si>
  <si>
    <t>Hourly Rate</t>
  </si>
  <si>
    <t>Work Hours</t>
  </si>
  <si>
    <t>Total Est. Cost</t>
  </si>
  <si>
    <t>Narrative:</t>
  </si>
  <si>
    <t>Full time: Week = 40 Hours &amp; Month = 173.33 Hrs</t>
  </si>
  <si>
    <t>Hourly Paid Staff</t>
  </si>
  <si>
    <t>NSTI Hours</t>
  </si>
  <si>
    <t>Budget Detail</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</si>
  <si>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</si>
  <si>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</si>
  <si>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</si>
  <si>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</si>
  <si>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</si>
  <si>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</si>
  <si>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</si>
  <si>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</si>
  <si>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</si>
  <si>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</si>
  <si>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</si>
  <si>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</si>
  <si>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</si>
  <si>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</si>
  <si>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</si>
  <si>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</si>
  <si>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</si>
  <si>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</si>
  <si>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</si>
  <si>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</si>
  <si>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</si>
  <si>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</si>
  <si>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</si>
  <si>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</si>
  <si>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</si>
  <si>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</si>
  <si>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</si>
  <si>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</si>
  <si>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</si>
  <si>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t>Table E - Program  Budget Narrative Worksheet</t>
  </si>
  <si>
    <t>GRANT PROGRAM</t>
  </si>
  <si>
    <t>ASSISTANCE LISTING #</t>
  </si>
  <si>
    <t>FISCAL YEAR</t>
  </si>
  <si>
    <t>STATE</t>
  </si>
  <si>
    <t>HOST SITE</t>
  </si>
  <si>
    <t>AC?</t>
  </si>
  <si>
    <t>PROPOSAL/ MOD DATE</t>
  </si>
  <si>
    <t>NSTI - Hwy Plng &amp; Const Program</t>
  </si>
  <si>
    <t>Total Funding and Contributions</t>
  </si>
  <si>
    <t>NSTI Funds Requested</t>
  </si>
  <si>
    <t>OJT/SS Funds</t>
  </si>
  <si>
    <t>504(e) Funds Added       (NHPP, STBG, HSIP, CMAQ)</t>
  </si>
  <si>
    <t>State/Local Funds</t>
  </si>
  <si>
    <t>In-kind Contribution(s)</t>
  </si>
  <si>
    <t>Total Cost</t>
  </si>
  <si>
    <t>Budget Summary</t>
  </si>
  <si>
    <t>Narratives and Cost Details</t>
  </si>
  <si>
    <t>Cost Breakdown</t>
  </si>
  <si>
    <t xml:space="preserve">NSTI Funds </t>
  </si>
  <si>
    <t>OJT/SS</t>
  </si>
  <si>
    <t>504(e)</t>
  </si>
  <si>
    <t>State/Local</t>
  </si>
  <si>
    <t>In-kind</t>
  </si>
  <si>
    <t>Direct Program Costs</t>
  </si>
  <si>
    <t>Participant Support Costs</t>
  </si>
  <si>
    <t>Indirect Costs</t>
  </si>
  <si>
    <t>Total NSTI Program Cost</t>
  </si>
  <si>
    <t>Budget Narrative</t>
  </si>
  <si>
    <t>NSTI Funds</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</si>
  <si>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</si>
  <si>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</si>
  <si>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</si>
  <si>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</si>
  <si>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</si>
  <si>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</si>
  <si>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</si>
  <si>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</si>
  <si>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</si>
  <si>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</si>
  <si>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</si>
  <si>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</si>
  <si>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</si>
  <si>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</si>
  <si>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</si>
  <si>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</si>
  <si>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</si>
  <si>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</si>
  <si>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</si>
  <si>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</si>
  <si>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</si>
  <si>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</si>
  <si>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</si>
  <si>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</si>
  <si>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</si>
  <si>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</si>
  <si>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</si>
  <si>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</si>
  <si>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</si>
  <si>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</si>
  <si>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</si>
  <si>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</si>
  <si>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</si>
  <si>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</si>
  <si>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</si>
  <si>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</si>
  <si>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</si>
  <si>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</si>
  <si>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</si>
  <si>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</si>
  <si>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</si>
  <si>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</si>
  <si>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</si>
  <si>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</si>
  <si>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</si>
  <si>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t>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The de minimis rate of 10% of Modified Total Direct Cost (excludes participant support costs)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</si>
  <si>
    <t>Rate Type:</t>
  </si>
  <si>
    <t>Effective Period</t>
  </si>
  <si>
    <t>Approved Rate:</t>
  </si>
  <si>
    <t>Modified Total Direct Cost (MTDC) Base:</t>
  </si>
  <si>
    <t>Total Indirect Costs
(Rate x MTDC)</t>
  </si>
  <si>
    <t>Indirect Cost Fund Allocation</t>
  </si>
  <si>
    <t>MD</t>
  </si>
  <si>
    <t>Maryland</t>
  </si>
  <si>
    <t>MDOT SHA</t>
  </si>
  <si>
    <t>Institution of Higher Education (IHE)</t>
  </si>
  <si>
    <t>X</t>
  </si>
  <si>
    <t>Jane Smith, Ph.D.</t>
  </si>
  <si>
    <t>Program Director</t>
  </si>
  <si>
    <t>University Faculty Member</t>
  </si>
  <si>
    <t>Dr. Smith will be responsible for the development of the program, student recruiting process, hiring and training of staff and full organization of the summer camp, including: day to day operations of the NSTI program, providing management and oversight to ensure the major program elements are implemented effectively and efficiently according to the rules - NSTI Desk Reference Regulations, adhere to all applicable Federal, State laws and University institutional, and departmental policies and procedures. From June and July 2021 she will be working after her regular scheduled hours and on weekends. The PI will also provide the supervision of the students and other project personnel. Work involves significant activities performed at a separate operation and is in addition to her primary assignment. Additional Compensation (ECC) is requested.</t>
  </si>
  <si>
    <t>John Jones</t>
  </si>
  <si>
    <t>NSTI Program Coordinator</t>
  </si>
  <si>
    <t>Mr. Jones will collaborate on developing &amp; implementing program curriculum; collaboration with COE faculty members, &amp; the community partners. Provides programmatic support to students with the project. Assists with field trip organization, selection of speakers &amp; presenters. During the camp, July 11 – 25, he will be working after his regular scheduled work hours and on weekends. Work involves significant activities performed at a separate operation and is in addition to his primary assignment. Additional Compensation (ECC) is requested.</t>
  </si>
  <si>
    <t>TBD</t>
  </si>
  <si>
    <t>Program Assistant</t>
  </si>
  <si>
    <t>Univeristy STEM undergrad student</t>
  </si>
  <si>
    <t>Supervise the 2023 NSTI minor participants during the day hours. Assist with the group project preparation. Plan leadership, recreational and team building activities. Attend all activities, including field trips. 2 STEM undergraduate students (counselors) will work 40 hours per week for 2 weeks at the rate of $10.00 per hour. 
80 hrs  x 2 counselors = 160 hours.  $10 x 160 hours = $1,600.</t>
  </si>
  <si>
    <t>2 Day Time Counselors</t>
  </si>
  <si>
    <t>University STEM undergrad students</t>
  </si>
  <si>
    <t>A University STEM Undergraduate student will be hired to assist in program implementation. The Program Assistant will coordinate each detail of camp activities. Assists with recruitment, accommodation arrangements; communication with schools' officials, students &amp; parents; field trips; opening &amp; closing ceremonies. Assists with all functions of the camp. Assists with data collection &amp; analysis. Provides direct support to the Program Director on daily basis from May through the end of July. 
Program Assistant will work 30 hours/week x 4 weeks = 120 hours/month x 3 months = 360 hours</t>
  </si>
  <si>
    <t>John Doe</t>
  </si>
  <si>
    <t>Museum Director</t>
  </si>
  <si>
    <t>State Train Museum</t>
  </si>
  <si>
    <t>Field trip to see State Train Museum</t>
  </si>
  <si>
    <t>Build Implementation Plan</t>
  </si>
  <si>
    <t>Recruit and Confirm IAC &amp; STI Partners/Sponsors</t>
  </si>
  <si>
    <t>4/1/2023 - 6/1/2023</t>
  </si>
  <si>
    <t>Sub-Agreement with SDOT</t>
  </si>
  <si>
    <t>Program Director &amp; University Sponsored Programs</t>
  </si>
  <si>
    <t>Begin Implementation Plan</t>
  </si>
  <si>
    <t>4/15/2023 - 7/3/2023</t>
  </si>
  <si>
    <t>Begin recruitment-develop and distribute materials</t>
  </si>
  <si>
    <t>Work to develop, design, and distribute applications  to targeted students</t>
  </si>
  <si>
    <t>4/15/2023 -  6/19/2023</t>
  </si>
  <si>
    <t>Preparation for STI</t>
  </si>
  <si>
    <t>Program Director, Program Coordinator</t>
  </si>
  <si>
    <t>Continue Program planning, staff election, hiring professional development/training</t>
  </si>
  <si>
    <t>5/1/2023 - 6/19/2023</t>
  </si>
  <si>
    <t>Student Selection</t>
  </si>
  <si>
    <t>Program Director, Program Coordinator, &amp; Selection Committee</t>
  </si>
  <si>
    <t>Review/Evaluate Applications, Select &amp; Announce</t>
  </si>
  <si>
    <t>Complete Staff &amp; Intermodal Committee Selection</t>
  </si>
  <si>
    <t>Project Director &amp; Program Coordinator</t>
  </si>
  <si>
    <t>Complete selection of staff ( instructors, mentors, IAC, and add sponsors as necessary)</t>
  </si>
  <si>
    <t>5/1/2023 - 6/5/2023</t>
  </si>
  <si>
    <t>Organize and plan proposed activities</t>
  </si>
  <si>
    <t>Program Director &amp; Program Coordinator</t>
  </si>
  <si>
    <t>Coordinate all on-campus or off-campus gathering (for class instruction) and trainings</t>
  </si>
  <si>
    <t>5/1/2023 - 7/3/2023</t>
  </si>
  <si>
    <t>Campus Arrangements</t>
  </si>
  <si>
    <t>Organize Virtual Programming</t>
  </si>
  <si>
    <t>Effective FY21, The University will be using the following federally approved pooled fringe benefit rates. 
Faculty/Professional Staff (including Postdoctoral Scholars) – 29.9%; Classified Staff – 43.5%; Letter of Appointments (Temporary Professional Staff) – 16.4%; Graduate Assistants – 9.5%; Student or Other Hourly – 4.2%. Approval of Fringe Rates is attached.</t>
  </si>
  <si>
    <t>Advertise in several STEM Newsletters and mailed outreach flyers for the NSTI program.</t>
  </si>
  <si>
    <t>Newsletter Advertising</t>
  </si>
  <si>
    <t>Direct Mail Cost</t>
  </si>
  <si>
    <t>Publish and printing outreach flyers for the NSTI program.</t>
  </si>
  <si>
    <t>Recruitment and Outreach Flyers</t>
  </si>
  <si>
    <t>Supplies include: notebooks, pens, pencils, materials needed for group project, paints, and ID cards for counselors and staff members.
ID Cards $20 per card x 16 Students = $320</t>
  </si>
  <si>
    <t>ID Cards $20 x 16 Students</t>
  </si>
  <si>
    <t>Supplies $60 x 16 Students</t>
  </si>
  <si>
    <t>3-4 Field Trips: 16 students + 4 counselors, locations: 1. International Airport (air traffic &amp; airport operation), No entry fee; 2. Freeway &amp; Arterial System of Transportation (city traffic control &amp; management), No entry fee; 3. Hospital Trauma Center + Police Department (role of emergency taskforce, deployment operations, traffic and pedestrian safety), No entry fee; 4. Rail &amp; Mass Transit Facility (above ground rail mass transit system), No entry fee; State Train Museum (entry fee) – pending the funding availability. Est. cost $4,500 for 4 three hour trips + a day trip to Train Museum.
• $2671 (mini bus) + $1683 (mini bus - one day trip to Train Museum)  For a maximum of 4 Students x $750 per student for flights from Northern part of State. Total $3,000</t>
  </si>
  <si>
    <t>4 three hour trips in Mini Bus</t>
  </si>
  <si>
    <t>Day trip to Train Museum in Mini Bus</t>
  </si>
  <si>
    <t>Flights for four students x $750</t>
  </si>
  <si>
    <t>Residential program will provide room and board for students. 10 rooms x $75/day x 14 days=$10,500</t>
  </si>
  <si>
    <t>Room and Board for Students</t>
  </si>
  <si>
    <t>Meals for Residential Students &amp; Counselors</t>
  </si>
  <si>
    <t>Train museum registration fee of $10 for 20 attendees for a total of $200.</t>
  </si>
  <si>
    <t>State Train Museum Registration Fees $10 x 20</t>
  </si>
  <si>
    <t>Predetermined Rate</t>
  </si>
  <si>
    <t>7/1/2020-7/31/2023</t>
  </si>
  <si>
    <t>University F&amp;A cost is calculated using a predetermined rate as stipulated by DHHS Rate Agreement dated 07/22/2020 (DHHS Audit Agency,Maryland). The on-campus other sponsored program rate of 36% of Modified Total Direct Costs (MTDC) has been effective since 07/01/20. To support the costs for these students, the University has approved a waiver to reduce the F&amp;A rate for the 2023 NSTI to 25% of MTDC.
Total Direct Costs: $45,813.94
Modified Total Direct Cost Base: $18,099.94
Indirect Costs at 15%: $4,524.99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</si>
</sst>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30"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sz val="16"/>
      <color theme="0"/>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s>
  <borders count="4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1">
    <xf numFmtId="0" fontId="0" fillId="0" borderId="0"/>
  </cellStyleXfs>
  <cellXfs count="399">
    <xf numFmtId="0" fontId="0" fillId="0" borderId="0" xfId="0"/>
    <xf numFmtId="0" fontId="0" fillId="0" borderId="0" xfId="0" applyFont="1"/>
    <xf numFmtId="0" fontId="0" fillId="6" borderId="0" xfId="0" applyFont="1" applyFill="1" applyBorder="1" applyProtection="1"/>
    <xf numFmtId="8" fontId="0" fillId="6" borderId="0" xfId="0" applyNumberFormat="1" applyFont="1" applyFill="1" applyBorder="1" applyProtection="1"/>
    <xf numFmtId="0" fontId="7" fillId="6" borderId="0" xfId="0" applyFont="1" applyFill="1" applyBorder="1" applyAlignment="1" applyProtection="1">
      <alignment horizontal="center" wrapText="1"/>
    </xf>
    <xf numFmtId="8" fontId="7" fillId="6" borderId="0" xfId="0" applyNumberFormat="1" applyFont="1" applyFill="1" applyBorder="1" applyAlignment="1" applyProtection="1">
      <alignment horizontal="center"/>
    </xf>
    <xf numFmtId="8" fontId="7" fillId="6" borderId="0" xfId="0" applyNumberFormat="1" applyFont="1" applyFill="1" applyBorder="1" applyAlignment="1" applyProtection="1">
      <alignment horizontal="center" wrapText="1"/>
    </xf>
    <xf numFmtId="8" fontId="10" fillId="3" borderId="3" xfId="0" applyNumberFormat="1" applyFont="1" applyFill="1" applyBorder="1" applyAlignment="1" applyProtection="1">
      <alignment horizontal="right" wrapText="1"/>
    </xf>
    <xf numFmtId="0" fontId="4" fillId="0" borderId="0" xfId="0" applyFont="1" applyFill="1" applyBorder="1" applyProtection="1"/>
    <xf numFmtId="0" fontId="17" fillId="0" borderId="0" xfId="0" applyFont="1" applyFill="1" applyBorder="1" applyProtection="1"/>
    <xf numFmtId="0" fontId="4" fillId="2" borderId="16" xfId="0" applyFont="1" applyFill="1" applyBorder="1" applyAlignment="1" applyProtection="1"/>
    <xf numFmtId="0" fontId="9" fillId="2" borderId="16" xfId="0" applyFont="1" applyFill="1" applyBorder="1" applyAlignment="1" applyProtection="1"/>
    <xf numFmtId="8" fontId="9" fillId="2" borderId="16" xfId="0" applyNumberFormat="1" applyFont="1" applyFill="1" applyBorder="1" applyAlignment="1" applyProtection="1">
      <alignment horizontal="right"/>
    </xf>
    <xf numFmtId="0" fontId="4" fillId="0" borderId="0" xfId="0" applyFont="1" applyFill="1" applyBorder="1" applyAlignment="1" applyProtection="1">
      <alignment vertical="top"/>
    </xf>
    <xf numFmtId="8" fontId="4" fillId="0" borderId="0" xfId="0" applyNumberFormat="1" applyFont="1" applyFill="1" applyBorder="1" applyProtection="1"/>
    <xf numFmtId="2" fontId="4" fillId="0" borderId="0" xfId="0" applyNumberFormat="1" applyFont="1" applyFill="1" applyBorder="1" applyProtection="1"/>
    <xf numFmtId="8" fontId="9" fillId="2" borderId="7" xfId="0" applyNumberFormat="1" applyFont="1" applyFill="1" applyBorder="1" applyAlignment="1" applyProtection="1">
      <alignment horizontal="right"/>
    </xf>
    <xf numFmtId="8" fontId="4" fillId="7" borderId="21" xfId="0" applyNumberFormat="1" applyFont="1" applyFill="1" applyBorder="1" applyProtection="1"/>
    <xf numFmtId="8" fontId="4" fillId="7" borderId="22" xfId="0" applyNumberFormat="1" applyFont="1" applyFill="1" applyBorder="1" applyAlignment="1" applyProtection="1">
      <alignment wrapText="1"/>
    </xf>
    <xf numFmtId="8" fontId="9" fillId="3" borderId="3" xfId="0" applyNumberFormat="1" applyFont="1" applyFill="1" applyBorder="1" applyAlignment="1" applyProtection="1">
      <alignment horizontal="center" wrapText="1"/>
    </xf>
    <xf numFmtId="0" fontId="4" fillId="0" borderId="0" xfId="0" applyFont="1" applyFill="1" applyBorder="1" applyAlignment="1" applyProtection="1">
      <alignment vertical="center"/>
    </xf>
    <xf numFmtId="0" fontId="9" fillId="0" borderId="0" xfId="0" applyFont="1" applyFill="1" applyBorder="1" applyProtection="1"/>
    <xf numFmtId="0" fontId="1" fillId="0" borderId="0" xfId="0" applyFont="1" applyFill="1" applyBorder="1" applyProtection="1"/>
    <xf numFmtId="164" fontId="4" fillId="0" borderId="0" xfId="0" applyNumberFormat="1" applyFont="1" applyFill="1" applyBorder="1" applyProtection="1"/>
    <xf numFmtId="8" fontId="5" fillId="3" borderId="10" xfId="0" applyNumberFormat="1" applyFont="1" applyFill="1" applyBorder="1" applyAlignment="1" applyProtection="1">
      <alignment wrapText="1"/>
    </xf>
    <xf numFmtId="0" fontId="7" fillId="0" borderId="0" xfId="0" applyFont="1" applyFill="1" applyBorder="1" applyProtection="1"/>
    <xf numFmtId="8" fontId="7" fillId="0" borderId="0" xfId="0" applyNumberFormat="1" applyFont="1" applyFill="1" applyBorder="1" applyProtection="1"/>
    <xf numFmtId="8" fontId="7"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vertical="top"/>
    </xf>
    <xf numFmtId="8" fontId="4" fillId="0" borderId="0" xfId="0" applyNumberFormat="1" applyFont="1" applyFill="1" applyBorder="1" applyAlignment="1" applyProtection="1">
      <alignment horizontal="right" vertical="top"/>
    </xf>
    <xf numFmtId="0" fontId="6" fillId="2" borderId="3" xfId="0" applyNumberFormat="1" applyFont="1" applyFill="1" applyBorder="1" applyAlignment="1" applyProtection="1">
      <alignment horizontal="center"/>
    </xf>
    <xf numFmtId="8" fontId="20" fillId="7" borderId="3" xfId="0" applyNumberFormat="1" applyFont="1" applyFill="1" applyBorder="1" applyProtection="1"/>
    <xf numFmtId="8" fontId="2" fillId="3" borderId="3" xfId="0" applyNumberFormat="1" applyFont="1" applyFill="1" applyBorder="1" applyProtection="1"/>
    <xf numFmtId="0" fontId="5" fillId="2" borderId="3" xfId="0" applyFont="1" applyFill="1" applyBorder="1" applyAlignment="1" applyProtection="1">
      <alignment horizontal="right"/>
    </xf>
    <xf numFmtId="0" fontId="5" fillId="2" borderId="1" xfId="0" applyFont="1" applyFill="1" applyBorder="1" applyAlignment="1" applyProtection="1">
      <alignment horizontal="right"/>
    </xf>
    <xf numFmtId="8" fontId="5" fillId="2" borderId="3" xfId="0" applyNumberFormat="1" applyFont="1" applyFill="1" applyBorder="1" applyAlignment="1" applyProtection="1">
      <alignment horizontal="right"/>
    </xf>
    <xf numFmtId="0" fontId="5" fillId="3" borderId="10" xfId="0" applyFont="1" applyFill="1" applyBorder="1" applyAlignment="1" applyProtection="1">
      <alignment horizontal="left"/>
    </xf>
    <xf numFmtId="8" fontId="5" fillId="3" borderId="10" xfId="0" applyNumberFormat="1" applyFont="1" applyFill="1" applyBorder="1" applyAlignment="1" applyProtection="1"/>
    <xf numFmtId="8" fontId="5" fillId="3" borderId="16" xfId="0" applyNumberFormat="1" applyFont="1" applyFill="1" applyBorder="1" applyAlignment="1" applyProtection="1"/>
    <xf numFmtId="0" fontId="14" fillId="8" borderId="8" xfId="0" applyFont="1" applyFill="1" applyBorder="1" applyAlignment="1" applyProtection="1"/>
    <xf numFmtId="0" fontId="14" fillId="8" borderId="5" xfId="0" applyFont="1" applyFill="1" applyBorder="1" applyAlignment="1" applyProtection="1"/>
    <xf numFmtId="8" fontId="14" fillId="8" borderId="11" xfId="0" applyNumberFormat="1" applyFont="1" applyFill="1" applyBorder="1" applyAlignment="1" applyProtection="1">
      <alignment horizontal="right"/>
    </xf>
    <xf numFmtId="8" fontId="14" fillId="8" borderId="3" xfId="0" applyNumberFormat="1" applyFont="1" applyFill="1" applyBorder="1" applyAlignment="1" applyProtection="1">
      <alignment horizontal="right"/>
    </xf>
    <xf numFmtId="0" fontId="14" fillId="8" borderId="8" xfId="0" applyFont="1" applyFill="1" applyBorder="1" applyAlignment="1" applyProtection="1">
      <alignment horizontal="left"/>
    </xf>
    <xf numFmtId="0" fontId="14" fillId="8" borderId="5" xfId="0" applyFont="1" applyFill="1" applyBorder="1" applyAlignment="1" applyProtection="1">
      <alignment horizontal="left"/>
    </xf>
    <xf numFmtId="0" fontId="15" fillId="8" borderId="5" xfId="0" applyFont="1" applyFill="1" applyBorder="1" applyAlignment="1" applyProtection="1">
      <alignment horizontal="left"/>
    </xf>
    <xf numFmtId="0" fontId="18" fillId="8" borderId="8" xfId="0" applyFont="1" applyFill="1" applyBorder="1" applyAlignment="1" applyProtection="1"/>
    <xf numFmtId="8" fontId="14" fillId="8" borderId="5" xfId="0" applyNumberFormat="1" applyFont="1" applyFill="1" applyBorder="1" applyAlignment="1" applyProtection="1"/>
    <xf numFmtId="8" fontId="15" fillId="8" borderId="5" xfId="0" applyNumberFormat="1" applyFont="1" applyFill="1" applyBorder="1" applyAlignment="1" applyProtection="1"/>
    <xf numFmtId="8" fontId="14" fillId="8" borderId="29" xfId="0" applyNumberFormat="1" applyFont="1" applyFill="1" applyBorder="1" applyAlignment="1" applyProtection="1"/>
    <xf numFmtId="0" fontId="14" fillId="8" borderId="4" xfId="0" applyFont="1" applyFill="1" applyBorder="1" applyAlignment="1" applyProtection="1"/>
    <xf numFmtId="8" fontId="14" fillId="8" borderId="4" xfId="0" applyNumberFormat="1" applyFont="1" applyFill="1" applyBorder="1" applyAlignment="1" applyProtection="1"/>
    <xf numFmtId="8" fontId="14" fillId="8" borderId="2" xfId="0" applyNumberFormat="1" applyFont="1" applyFill="1" applyBorder="1" applyAlignment="1" applyProtection="1"/>
    <xf numFmtId="0" fontId="5" fillId="4" borderId="28" xfId="0" applyFont="1" applyFill="1" applyBorder="1" applyAlignment="1" applyProtection="1"/>
    <xf numFmtId="0" fontId="5" fillId="4" borderId="31" xfId="0" applyFont="1" applyFill="1" applyBorder="1" applyAlignment="1" applyProtection="1"/>
    <xf numFmtId="0" fontId="5" fillId="4" borderId="21" xfId="0" applyFont="1" applyFill="1" applyBorder="1" applyAlignment="1" applyProtection="1">
      <alignment horizontal="right"/>
    </xf>
    <xf numFmtId="8" fontId="6" fillId="3" borderId="3" xfId="0" applyNumberFormat="1" applyFont="1" applyFill="1" applyBorder="1" applyAlignment="1" applyProtection="1">
      <alignment horizontal="right" vertical="center" wrapText="1"/>
    </xf>
    <xf numFmtId="8" fontId="6" fillId="3" borderId="3" xfId="0" quotePrefix="1" applyNumberFormat="1" applyFont="1" applyFill="1" applyBorder="1" applyAlignment="1" applyProtection="1">
      <alignment horizontal="right" vertical="center" wrapText="1"/>
    </xf>
    <xf numFmtId="8" fontId="12" fillId="2" borderId="30" xfId="0" applyNumberFormat="1" applyFont="1" applyFill="1" applyBorder="1" applyAlignment="1" applyProtection="1">
      <alignment horizontal="right"/>
    </xf>
    <xf numFmtId="8" fontId="12" fillId="2" borderId="3" xfId="0" applyNumberFormat="1" applyFont="1" applyFill="1" applyBorder="1" applyAlignment="1" applyProtection="1">
      <alignment horizontal="right"/>
    </xf>
    <xf numFmtId="0" fontId="9" fillId="5" borderId="3" xfId="0" applyFont="1" applyFill="1" applyBorder="1" applyAlignment="1">
      <alignment horizontal="left" vertical="top"/>
    </xf>
    <xf numFmtId="0" fontId="4" fillId="5" borderId="3" xfId="0" applyFont="1" applyFill="1" applyBorder="1" applyAlignment="1">
      <alignment vertical="top" wrapText="1"/>
    </xf>
    <xf numFmtId="0" fontId="9" fillId="5" borderId="3" xfId="0" applyFont="1" applyFill="1" applyBorder="1" applyAlignment="1">
      <alignment vertical="top" wrapText="1"/>
    </xf>
    <xf numFmtId="0" fontId="9" fillId="9" borderId="3" xfId="0" applyFont="1" applyFill="1" applyBorder="1" applyAlignment="1">
      <alignment horizontal="right" vertical="top" wrapText="1"/>
    </xf>
    <xf numFmtId="0" fontId="9" fillId="2" borderId="21" xfId="0" applyFont="1" applyFill="1" applyBorder="1" applyAlignment="1">
      <alignment vertical="center" wrapText="1"/>
    </xf>
    <xf numFmtId="0" fontId="21" fillId="2" borderId="21" xfId="0" applyFont="1" applyFill="1" applyBorder="1" applyAlignment="1">
      <alignment vertical="center"/>
    </xf>
    <xf numFmtId="0" fontId="21" fillId="2" borderId="21" xfId="0" applyFont="1" applyFill="1" applyBorder="1" applyAlignment="1">
      <alignment horizontal="right" wrapText="1"/>
    </xf>
    <xf numFmtId="0" fontId="9" fillId="9" borderId="3" xfId="0" applyFont="1" applyFill="1" applyBorder="1" applyAlignment="1">
      <alignment horizontal="right" vertical="center" wrapText="1"/>
    </xf>
    <xf numFmtId="0" fontId="9" fillId="9" borderId="3" xfId="0" applyFont="1" applyFill="1" applyBorder="1" applyAlignment="1">
      <alignment horizontal="right" vertical="center"/>
    </xf>
    <xf numFmtId="0" fontId="13" fillId="8" borderId="3" xfId="0" applyFont="1" applyFill="1" applyBorder="1" applyAlignment="1">
      <alignment vertical="center"/>
    </xf>
    <xf numFmtId="0" fontId="4" fillId="8" borderId="3" xfId="0" applyFont="1" applyFill="1" applyBorder="1" applyAlignment="1">
      <alignment horizontal="right" vertical="center"/>
    </xf>
    <xf numFmtId="0" fontId="13" fillId="8" borderId="3" xfId="0" applyFont="1" applyFill="1" applyBorder="1" applyAlignment="1">
      <alignment horizontal="left" vertical="center" wrapText="1"/>
    </xf>
    <xf numFmtId="0" fontId="13"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center"/>
      <protection locked="0"/>
    </xf>
    <xf numFmtId="0" fontId="13" fillId="10" borderId="3" xfId="0" applyFont="1" applyFill="1" applyBorder="1" applyAlignment="1" applyProtection="1">
      <alignment horizontal="left" vertical="center" wrapText="1"/>
      <protection locked="0"/>
    </xf>
    <xf numFmtId="49" fontId="13"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3"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pplyProtection="1">
      <alignment vertical="center"/>
    </xf>
    <xf numFmtId="8" fontId="4" fillId="7" borderId="22" xfId="0" applyNumberFormat="1" applyFont="1" applyFill="1" applyBorder="1" applyAlignment="1" applyProtection="1">
      <alignment vertical="center" wrapText="1"/>
    </xf>
    <xf numFmtId="0" fontId="7" fillId="7" borderId="3" xfId="0" applyFont="1" applyFill="1" applyBorder="1" applyAlignment="1" applyProtection="1"/>
    <xf numFmtId="0" fontId="16" fillId="7" borderId="3" xfId="0" applyFont="1" applyFill="1" applyBorder="1" applyAlignment="1" applyProtection="1">
      <alignment wrapText="1"/>
    </xf>
    <xf numFmtId="2" fontId="7" fillId="7" borderId="3" xfId="0" applyNumberFormat="1" applyFont="1" applyFill="1" applyBorder="1" applyAlignment="1" applyProtection="1">
      <alignment wrapText="1"/>
    </xf>
    <xf numFmtId="8" fontId="7" fillId="7" borderId="3" xfId="0" applyNumberFormat="1" applyFont="1" applyFill="1" applyBorder="1" applyAlignment="1" applyProtection="1">
      <alignment wrapText="1"/>
    </xf>
    <xf numFmtId="0" fontId="16" fillId="7" borderId="3" xfId="0" applyFont="1" applyFill="1" applyBorder="1" applyAlignment="1" applyProtection="1"/>
    <xf numFmtId="8" fontId="7" fillId="7" borderId="3" xfId="0" applyNumberFormat="1" applyFont="1" applyFill="1" applyBorder="1" applyAlignment="1" applyProtection="1"/>
    <xf numFmtId="0" fontId="22" fillId="7" borderId="5" xfId="0" applyFont="1" applyFill="1" applyBorder="1" applyAlignment="1" applyProtection="1">
      <alignment horizontal="right" vertical="center" wrapText="1"/>
    </xf>
    <xf numFmtId="49" fontId="23" fillId="10" borderId="35" xfId="0" applyNumberFormat="1" applyFont="1" applyFill="1" applyBorder="1" applyAlignment="1" applyProtection="1">
      <alignment horizontal="center" vertical="center" wrapText="1"/>
      <protection locked="0"/>
    </xf>
    <xf numFmtId="0" fontId="22" fillId="7" borderId="36" xfId="0" applyFont="1" applyFill="1" applyBorder="1" applyAlignment="1" applyProtection="1">
      <alignment horizontal="right" vertical="top" wrapText="1"/>
    </xf>
    <xf numFmtId="0" fontId="22" fillId="7" borderId="5" xfId="0" applyFont="1" applyFill="1" applyBorder="1" applyAlignment="1" applyProtection="1">
      <alignment horizontal="right" vertical="top"/>
    </xf>
    <xf numFmtId="0" fontId="22" fillId="7" borderId="5" xfId="0" applyFont="1" applyFill="1" applyBorder="1" applyAlignment="1" applyProtection="1">
      <alignment vertical="top" wrapText="1"/>
    </xf>
    <xf numFmtId="0" fontId="22" fillId="7" borderId="37" xfId="0" applyFont="1" applyFill="1" applyBorder="1" applyAlignment="1" applyProtection="1">
      <alignment horizontal="right" vertical="top"/>
    </xf>
    <xf numFmtId="0" fontId="4" fillId="7" borderId="9" xfId="0" applyFont="1" applyFill="1" applyBorder="1" applyAlignment="1" applyProtection="1">
      <alignment vertical="top" wrapText="1"/>
    </xf>
    <xf numFmtId="0" fontId="10" fillId="7" borderId="5" xfId="0" applyFont="1" applyFill="1" applyBorder="1" applyAlignment="1" applyProtection="1">
      <alignment horizontal="right" vertical="center" wrapText="1"/>
    </xf>
    <xf numFmtId="0" fontId="6" fillId="2" borderId="3" xfId="0" applyNumberFormat="1" applyFont="1" applyFill="1" applyBorder="1" applyAlignment="1">
      <alignment vertical="top"/>
    </xf>
    <xf numFmtId="0" fontId="6" fillId="2" borderId="1" xfId="0" applyFont="1" applyFill="1" applyBorder="1" applyAlignment="1" applyProtection="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applyAlignment="1" applyProtection="1"/>
    <xf numFmtId="0" fontId="5" fillId="3" borderId="31" xfId="0" applyFont="1" applyFill="1" applyBorder="1" applyAlignment="1" applyProtection="1"/>
    <xf numFmtId="0" fontId="5" fillId="3" borderId="21" xfId="0" applyFont="1" applyFill="1" applyBorder="1" applyAlignment="1" applyProtection="1">
      <alignment horizontal="right"/>
    </xf>
    <xf numFmtId="14" fontId="6" fillId="10" borderId="3" xfId="0" applyNumberFormat="1" applyFont="1" applyFill="1" applyBorder="1" applyAlignment="1" applyProtection="1">
      <alignment horizontal="center"/>
      <protection locked="0"/>
    </xf>
    <xf numFmtId="8" fontId="24" fillId="10" borderId="3" xfId="0" applyNumberFormat="1" applyFont="1" applyFill="1" applyBorder="1" applyAlignment="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Alignment="1" applyProtection="1">
      <protection locked="0"/>
    </xf>
    <xf numFmtId="8" fontId="7" fillId="10" borderId="11" xfId="0" applyNumberFormat="1" applyFont="1" applyFill="1" applyBorder="1" applyAlignment="1" applyProtection="1">
      <alignment wrapText="1"/>
      <protection locked="0"/>
    </xf>
    <xf numFmtId="49" fontId="12" fillId="2" borderId="4" xfId="0" applyNumberFormat="1" applyFont="1" applyFill="1" applyBorder="1" applyAlignment="1" applyProtection="1">
      <alignment horizontal="right"/>
    </xf>
    <xf numFmtId="49" fontId="12" fillId="2" borderId="3" xfId="0" applyNumberFormat="1" applyFont="1" applyFill="1" applyBorder="1" applyAlignment="1" applyProtection="1">
      <alignment horizontal="right"/>
    </xf>
    <xf numFmtId="0" fontId="0" fillId="8" borderId="0" xfId="0" applyFill="1"/>
    <xf numFmtId="0" fontId="0" fillId="8" borderId="0" xfId="0" applyFill="1" applyAlignment="1">
      <alignment wrapText="1"/>
    </xf>
    <xf numFmtId="0" fontId="14" fillId="8" borderId="1" xfId="0" applyFont="1" applyFill="1" applyBorder="1" applyAlignment="1" applyProtection="1"/>
    <xf numFmtId="0" fontId="6" fillId="10" borderId="2" xfId="0" applyNumberFormat="1" applyFont="1" applyFill="1" applyBorder="1" applyAlignment="1" applyProtection="1">
      <alignment horizontal="center" wrapText="1"/>
      <protection locked="0"/>
    </xf>
    <xf numFmtId="0" fontId="12" fillId="7" borderId="15" xfId="0" applyFont="1" applyFill="1" applyBorder="1" applyAlignment="1" applyProtection="1"/>
    <xf numFmtId="0" fontId="12" fillId="7" borderId="7" xfId="0" applyFont="1" applyFill="1" applyBorder="1" applyAlignment="1" applyProtection="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0" fontId="6" fillId="2" borderId="3" xfId="0" applyFont="1" applyFill="1" applyBorder="1" applyAlignment="1">
      <alignment vertical="top"/>
    </xf>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9" fillId="3" borderId="1" xfId="0" applyNumberFormat="1" applyFont="1" applyFill="1" applyBorder="1" applyAlignment="1" applyProtection="1">
      <alignment horizontal="center" wrapText="1"/>
    </xf>
    <xf numFmtId="8" fontId="9"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4" fillId="0" borderId="0" xfId="0" applyFont="1" applyFill="1" applyBorder="1" applyProtection="1">
      <protection locked="0"/>
    </xf>
    <xf numFmtId="0" fontId="12" fillId="7" borderId="6" xfId="0" applyFont="1" applyFill="1" applyBorder="1" applyAlignment="1" applyProtection="1"/>
    <xf numFmtId="0" fontId="12" fillId="7" borderId="15" xfId="0" applyFont="1" applyFill="1" applyBorder="1" applyAlignment="1" applyProtection="1"/>
    <xf numFmtId="0" fontId="13" fillId="10" borderId="28" xfId="0" applyFont="1" applyFill="1" applyBorder="1" applyAlignment="1" applyProtection="1">
      <alignment wrapText="1"/>
      <protection locked="0"/>
    </xf>
    <xf numFmtId="0" fontId="13" fillId="10" borderId="29" xfId="0" applyFont="1" applyFill="1" applyBorder="1" applyAlignment="1" applyProtection="1">
      <alignment wrapText="1"/>
      <protection locked="0"/>
    </xf>
    <xf numFmtId="0" fontId="4" fillId="7" borderId="20"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16" fillId="10" borderId="25"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protection locked="0"/>
    </xf>
    <xf numFmtId="0" fontId="16" fillId="10" borderId="27" xfId="0" applyFont="1" applyFill="1" applyBorder="1" applyAlignment="1" applyProtection="1">
      <alignment horizontal="left" vertical="top"/>
      <protection locked="0"/>
    </xf>
    <xf numFmtId="0" fontId="12" fillId="7" borderId="7" xfId="0" applyFont="1" applyFill="1" applyBorder="1" applyAlignment="1" applyProtection="1"/>
    <xf numFmtId="0" fontId="13" fillId="10" borderId="28" xfId="0" applyFont="1" applyFill="1" applyBorder="1" applyAlignment="1" applyProtection="1">
      <protection locked="0"/>
    </xf>
    <xf numFmtId="0" fontId="13" fillId="10" borderId="29" xfId="0" applyFont="1" applyFill="1" applyBorder="1" applyAlignment="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2" fillId="2" borderId="1" xfId="0" applyNumberFormat="1" applyFont="1" applyFill="1" applyBorder="1" applyAlignment="1" applyProtection="1">
      <alignment horizontal="center"/>
    </xf>
    <xf numFmtId="8" fontId="12" fillId="2" borderId="4" xfId="0" applyNumberFormat="1" applyFont="1" applyFill="1" applyBorder="1" applyAlignment="1" applyProtection="1">
      <alignment horizontal="center"/>
    </xf>
    <xf numFmtId="8" fontId="12" fillId="2" borderId="2" xfId="0" applyNumberFormat="1" applyFont="1" applyFill="1" applyBorder="1" applyAlignment="1" applyProtection="1">
      <alignment horizontal="center"/>
    </xf>
    <xf numFmtId="8" fontId="4" fillId="10" borderId="28" xfId="0" applyNumberFormat="1" applyFont="1" applyFill="1" applyBorder="1" applyAlignment="1" applyProtection="1">
      <protection locked="0"/>
    </xf>
    <xf numFmtId="8" fontId="4" fillId="10" borderId="29" xfId="0" applyNumberFormat="1" applyFont="1" applyFill="1" applyBorder="1" applyAlignment="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1" fillId="6" borderId="17"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11" fillId="6" borderId="18" xfId="0" applyFont="1" applyFill="1" applyBorder="1" applyAlignment="1" applyProtection="1">
      <alignment horizontal="center" vertical="center" wrapText="1"/>
    </xf>
    <xf numFmtId="0" fontId="9" fillId="3" borderId="1" xfId="0" applyFont="1" applyFill="1" applyBorder="1" applyAlignment="1" applyProtection="1">
      <alignment horizontal="left" vertical="top"/>
    </xf>
    <xf numFmtId="0" fontId="9" fillId="3" borderId="4" xfId="0" applyFont="1" applyFill="1" applyBorder="1" applyAlignment="1" applyProtection="1">
      <alignment horizontal="left" vertical="top"/>
    </xf>
    <xf numFmtId="0" fontId="9" fillId="3" borderId="5" xfId="0" applyFont="1" applyFill="1" applyBorder="1" applyAlignment="1" applyProtection="1">
      <alignment horizontal="left" vertical="top"/>
    </xf>
    <xf numFmtId="0" fontId="9" fillId="3" borderId="2" xfId="0" applyFont="1" applyFill="1" applyBorder="1" applyAlignment="1" applyProtection="1">
      <alignment horizontal="left" vertical="top"/>
    </xf>
    <xf numFmtId="0" fontId="13" fillId="10" borderId="28" xfId="0" applyFont="1" applyFill="1" applyBorder="1" applyAlignment="1" applyProtection="1">
      <alignment vertical="center"/>
      <protection locked="0"/>
    </xf>
    <xf numFmtId="0" fontId="13" fillId="10" borderId="29" xfId="0" applyFont="1" applyFill="1" applyBorder="1" applyAlignment="1" applyProtection="1">
      <alignment vertical="center"/>
      <protection locked="0"/>
    </xf>
    <xf numFmtId="0" fontId="9" fillId="2" borderId="12" xfId="0" applyFont="1" applyFill="1" applyBorder="1" applyAlignment="1" applyProtection="1"/>
    <xf numFmtId="0" fontId="9" fillId="2" borderId="13" xfId="0" applyFont="1" applyFill="1" applyBorder="1" applyAlignment="1" applyProtection="1"/>
    <xf numFmtId="0" fontId="4" fillId="7" borderId="38" xfId="0" applyFont="1" applyFill="1" applyBorder="1" applyAlignment="1" applyProtection="1">
      <alignment vertical="center" wrapText="1"/>
    </xf>
    <xf numFmtId="0" fontId="4" fillId="7" borderId="39" xfId="0" applyFont="1" applyFill="1" applyBorder="1" applyAlignment="1" applyProtection="1">
      <alignment vertical="center" wrapText="1"/>
    </xf>
    <xf numFmtId="0" fontId="4" fillId="7" borderId="40" xfId="0" applyFont="1" applyFill="1" applyBorder="1" applyAlignment="1" applyProtection="1">
      <alignment vertical="center" wrapText="1"/>
    </xf>
    <xf numFmtId="49" fontId="6" fillId="2" borderId="1" xfId="0" applyNumberFormat="1" applyFont="1" applyFill="1" applyBorder="1" applyAlignment="1" applyProtection="1">
      <alignment horizontal="right" vertical="top"/>
    </xf>
    <xf numFmtId="49" fontId="6" fillId="2" borderId="4" xfId="0" applyNumberFormat="1" applyFont="1" applyFill="1" applyBorder="1" applyAlignment="1" applyProtection="1">
      <alignment horizontal="right" vertical="top"/>
    </xf>
    <xf numFmtId="49" fontId="6" fillId="2" borderId="6" xfId="0" applyNumberFormat="1" applyFont="1" applyFill="1" applyBorder="1" applyAlignment="1" applyProtection="1">
      <alignment horizontal="right" vertical="top"/>
    </xf>
    <xf numFmtId="49" fontId="6" fillId="2" borderId="15" xfId="0" applyNumberFormat="1" applyFont="1" applyFill="1" applyBorder="1" applyAlignment="1" applyProtection="1">
      <alignment horizontal="right" vertical="top"/>
    </xf>
    <xf numFmtId="0" fontId="11" fillId="6" borderId="19" xfId="0" applyFont="1" applyFill="1" applyBorder="1" applyAlignment="1" applyProtection="1">
      <alignment horizontal="center" vertical="center" wrapText="1"/>
    </xf>
    <xf numFmtId="0" fontId="8" fillId="6" borderId="19" xfId="0" applyFont="1" applyFill="1" applyBorder="1" applyAlignment="1" applyProtection="1">
      <alignment horizontal="center" vertical="center"/>
    </xf>
    <xf numFmtId="0" fontId="11" fillId="6" borderId="11" xfId="0" applyFont="1" applyFill="1" applyBorder="1" applyAlignment="1" applyProtection="1">
      <alignment horizontal="center" vertical="center" wrapText="1"/>
    </xf>
    <xf numFmtId="0" fontId="11" fillId="6" borderId="11" xfId="0" applyFont="1" applyFill="1" applyBorder="1" applyAlignment="1" applyProtection="1">
      <alignment horizontal="center"/>
    </xf>
    <xf numFmtId="0" fontId="10" fillId="2" borderId="8" xfId="0" applyFont="1" applyFill="1" applyBorder="1" applyAlignment="1" applyProtection="1">
      <alignment horizontal="right" vertical="center" wrapText="1"/>
    </xf>
    <xf numFmtId="0" fontId="10" fillId="2" borderId="9" xfId="0" applyFont="1" applyFill="1" applyBorder="1" applyAlignment="1" applyProtection="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9" fillId="2" borderId="12" xfId="0" applyNumberFormat="1" applyFont="1" applyFill="1" applyBorder="1" applyAlignment="1" applyProtection="1">
      <alignment horizontal="right"/>
    </xf>
    <xf numFmtId="8" fontId="9" fillId="2" borderId="13" xfId="0" applyNumberFormat="1" applyFont="1" applyFill="1" applyBorder="1" applyAlignment="1" applyProtection="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pplyProtection="1">
      <alignment horizontal="right"/>
    </xf>
    <xf numFmtId="0" fontId="6" fillId="2" borderId="4" xfId="0"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13" xfId="0" applyNumberFormat="1" applyFont="1" applyFill="1" applyBorder="1" applyAlignment="1" applyProtection="1">
      <alignment horizontal="right"/>
    </xf>
    <xf numFmtId="0" fontId="13" fillId="7" borderId="3" xfId="0" applyFont="1" applyFill="1" applyBorder="1" applyAlignment="1">
      <alignment horizontal="left" vertical="top"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0" fillId="2" borderId="3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3" xfId="0" applyFont="1" applyFill="1" applyBorder="1" applyAlignment="1">
      <alignment horizontal="center" vertical="center"/>
    </xf>
    <xf numFmtId="0" fontId="12" fillId="7" borderId="6"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7" borderId="7" xfId="0" applyFont="1" applyFill="1" applyBorder="1" applyAlignment="1">
      <alignment horizontal="left" vertical="center" wrapText="1"/>
    </xf>
    <xf numFmtId="49" fontId="13" fillId="10" borderId="25" xfId="0" applyNumberFormat="1" applyFont="1" applyFill="1" applyBorder="1" applyAlignment="1" applyProtection="1">
      <alignment vertical="top" wrapText="1"/>
      <protection locked="0"/>
    </xf>
    <xf numFmtId="49" fontId="13" fillId="10" borderId="26" xfId="0" applyNumberFormat="1" applyFont="1" applyFill="1" applyBorder="1" applyAlignment="1" applyProtection="1">
      <alignment vertical="top" wrapText="1"/>
      <protection locked="0"/>
    </xf>
    <xf numFmtId="49" fontId="13"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10" fillId="7" borderId="16" xfId="0" applyFont="1" applyFill="1" applyBorder="1" applyAlignment="1">
      <alignment vertical="center"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10" fillId="7" borderId="1" xfId="0" applyFont="1" applyFill="1" applyBorder="1" applyAlignment="1">
      <alignment horizontal="left" vertical="top" wrapText="1"/>
    </xf>
    <xf numFmtId="0" fontId="10" fillId="7" borderId="2" xfId="0" applyFont="1" applyFill="1" applyBorder="1" applyAlignment="1">
      <alignment horizontal="left" vertical="top" wrapText="1"/>
    </xf>
    <xf numFmtId="8" fontId="5" fillId="3" borderId="12" xfId="0" applyNumberFormat="1" applyFont="1" applyFill="1" applyBorder="1" applyAlignment="1" applyProtection="1"/>
    <xf numFmtId="8" fontId="5" fillId="3" borderId="13" xfId="0" applyNumberFormat="1" applyFont="1" applyFill="1" applyBorder="1" applyAlignment="1" applyProtection="1"/>
    <xf numFmtId="8" fontId="5" fillId="2" borderId="1" xfId="0" applyNumberFormat="1" applyFont="1" applyFill="1" applyBorder="1" applyAlignment="1" applyProtection="1"/>
    <xf numFmtId="8" fontId="5" fillId="2" borderId="2" xfId="0" applyNumberFormat="1" applyFont="1" applyFill="1" applyBorder="1" applyAlignment="1" applyProtection="1"/>
    <xf numFmtId="0" fontId="5" fillId="4" borderId="28" xfId="0" applyFont="1" applyFill="1" applyBorder="1" applyAlignment="1" applyProtection="1">
      <alignment horizontal="right"/>
    </xf>
    <xf numFmtId="0" fontId="5" fillId="4" borderId="29" xfId="0" applyFont="1" applyFill="1" applyBorder="1" applyAlignment="1" applyProtection="1">
      <alignment horizontal="right"/>
    </xf>
    <xf numFmtId="8" fontId="14" fillId="8" borderId="28" xfId="0" applyNumberFormat="1" applyFont="1" applyFill="1" applyBorder="1" applyAlignment="1" applyProtection="1">
      <alignment horizontal="right"/>
    </xf>
    <xf numFmtId="8" fontId="14" fillId="8" borderId="29" xfId="0" applyNumberFormat="1" applyFont="1" applyFill="1" applyBorder="1" applyAlignment="1" applyProtection="1">
      <alignment horizontal="right"/>
    </xf>
    <xf numFmtId="8" fontId="5" fillId="3" borderId="1" xfId="0" applyNumberFormat="1" applyFont="1" applyFill="1" applyBorder="1" applyAlignment="1" applyProtection="1"/>
    <xf numFmtId="8" fontId="5" fillId="3" borderId="2" xfId="0" applyNumberFormat="1" applyFont="1" applyFill="1" applyBorder="1" applyAlignment="1" applyProtection="1"/>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8" fontId="5" fillId="3" borderId="12" xfId="0" applyNumberFormat="1" applyFont="1" applyFill="1" applyBorder="1" applyAlignment="1" applyProtection="1">
      <alignment horizontal="right"/>
    </xf>
    <xf numFmtId="8" fontId="5" fillId="3" borderId="13" xfId="0" applyNumberFormat="1" applyFont="1" applyFill="1" applyBorder="1" applyAlignment="1" applyProtection="1">
      <alignment horizontal="right"/>
    </xf>
    <xf numFmtId="8" fontId="5" fillId="2" borderId="1" xfId="0" applyNumberFormat="1" applyFont="1" applyFill="1" applyBorder="1" applyAlignment="1" applyProtection="1">
      <alignment horizontal="right"/>
    </xf>
    <xf numFmtId="8" fontId="5" fillId="2" borderId="2" xfId="0" applyNumberFormat="1" applyFont="1" applyFill="1" applyBorder="1" applyAlignment="1" applyProtection="1">
      <alignment horizontal="right"/>
    </xf>
    <xf numFmtId="8" fontId="14" fillId="8" borderId="1" xfId="0" applyNumberFormat="1" applyFont="1" applyFill="1" applyBorder="1" applyAlignment="1" applyProtection="1">
      <alignment horizontal="right"/>
    </xf>
    <xf numFmtId="8" fontId="14" fillId="8" borderId="2" xfId="0" applyNumberFormat="1" applyFont="1" applyFill="1" applyBorder="1" applyAlignment="1" applyProtection="1">
      <alignment horizontal="right"/>
    </xf>
    <xf numFmtId="8" fontId="10" fillId="3" borderId="1" xfId="0" applyNumberFormat="1" applyFont="1" applyFill="1" applyBorder="1" applyAlignment="1" applyProtection="1">
      <alignment horizontal="right"/>
    </xf>
    <xf numFmtId="8" fontId="10" fillId="3" borderId="2" xfId="0" applyNumberFormat="1" applyFont="1" applyFill="1" applyBorder="1" applyAlignment="1" applyProtection="1">
      <alignment horizontal="right"/>
    </xf>
    <xf numFmtId="8" fontId="24" fillId="2" borderId="1" xfId="0" applyNumberFormat="1" applyFont="1" applyFill="1" applyBorder="1" applyAlignment="1" applyProtection="1"/>
    <xf numFmtId="8" fontId="24" fillId="2" borderId="2" xfId="0" applyNumberFormat="1" applyFont="1" applyFill="1" applyBorder="1" applyAlignment="1" applyProtection="1"/>
    <xf numFmtId="8" fontId="25" fillId="3" borderId="1" xfId="0" applyNumberFormat="1" applyFont="1" applyFill="1" applyBorder="1" applyAlignment="1" applyProtection="1"/>
    <xf numFmtId="8" fontId="25" fillId="3" borderId="2" xfId="0" applyNumberFormat="1" applyFont="1" applyFill="1" applyBorder="1" applyAlignment="1" applyProtection="1"/>
    <xf numFmtId="8" fontId="2" fillId="2" borderId="1" xfId="0" applyNumberFormat="1" applyFont="1" applyFill="1" applyBorder="1" applyAlignment="1" applyProtection="1"/>
    <xf numFmtId="8" fontId="2" fillId="2" borderId="2" xfId="0" applyNumberFormat="1" applyFont="1" applyFill="1" applyBorder="1" applyAlignment="1" applyProtection="1"/>
    <xf numFmtId="8" fontId="6" fillId="3" borderId="1" xfId="0" applyNumberFormat="1" applyFont="1" applyFill="1" applyBorder="1" applyAlignment="1" applyProtection="1">
      <alignment horizontal="right" vertical="center"/>
    </xf>
    <xf numFmtId="8" fontId="6" fillId="3" borderId="2" xfId="0" applyNumberFormat="1" applyFont="1" applyFill="1" applyBorder="1" applyAlignment="1" applyProtection="1">
      <alignment horizontal="right" vertical="center"/>
    </xf>
    <xf numFmtId="8" fontId="5" fillId="2" borderId="1" xfId="0" applyNumberFormat="1" applyFont="1" applyFill="1" applyBorder="1" applyAlignment="1" applyProtection="1">
      <alignment wrapText="1"/>
    </xf>
    <xf numFmtId="8" fontId="5" fillId="2" borderId="2" xfId="0" applyNumberFormat="1" applyFont="1" applyFill="1" applyBorder="1" applyAlignment="1" applyProtection="1">
      <alignment wrapText="1"/>
    </xf>
    <xf numFmtId="8" fontId="7" fillId="10" borderId="4"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0" fontId="7" fillId="2" borderId="1" xfId="0" applyFont="1" applyFill="1" applyBorder="1" applyAlignment="1" applyProtection="1">
      <alignment wrapText="1"/>
    </xf>
    <xf numFmtId="0" fontId="7" fillId="2" borderId="2" xfId="0" applyFont="1" applyFill="1" applyBorder="1" applyAlignment="1" applyProtection="1">
      <alignment wrapText="1"/>
    </xf>
    <xf numFmtId="164" fontId="0" fillId="2" borderId="1" xfId="0" applyNumberFormat="1" applyFont="1" applyFill="1" applyBorder="1" applyAlignment="1" applyProtection="1">
      <alignment wrapText="1"/>
    </xf>
    <xf numFmtId="164" fontId="0" fillId="2" borderId="2" xfId="0" applyNumberFormat="1" applyFont="1" applyFill="1" applyBorder="1" applyAlignment="1" applyProtection="1">
      <alignment wrapText="1"/>
    </xf>
    <xf numFmtId="0" fontId="9" fillId="3" borderId="3" xfId="0" applyFont="1" applyFill="1" applyBorder="1" applyAlignment="1" applyProtection="1">
      <alignment horizontal="right" wrapText="1"/>
    </xf>
    <xf numFmtId="0" fontId="9" fillId="3" borderId="1" xfId="0" applyFont="1" applyFill="1" applyBorder="1" applyAlignment="1" applyProtection="1">
      <alignment horizontal="right" wrapText="1"/>
    </xf>
    <xf numFmtId="0" fontId="9" fillId="3" borderId="1" xfId="0" applyFont="1" applyFill="1" applyBorder="1" applyAlignment="1" applyProtection="1">
      <alignment horizontal="right"/>
    </xf>
    <xf numFmtId="0" fontId="9" fillId="3" borderId="4" xfId="0" applyFont="1" applyFill="1" applyBorder="1" applyAlignment="1" applyProtection="1">
      <alignment horizontal="right"/>
    </xf>
    <xf numFmtId="0" fontId="9" fillId="3" borderId="6" xfId="0" applyFont="1" applyFill="1" applyBorder="1" applyAlignment="1" applyProtection="1">
      <alignment horizontal="right"/>
    </xf>
    <xf numFmtId="0" fontId="9" fillId="3" borderId="15" xfId="0" applyFont="1" applyFill="1" applyBorder="1" applyAlignment="1" applyProtection="1">
      <alignment horizontal="right"/>
    </xf>
    <xf numFmtId="0" fontId="9" fillId="3" borderId="8" xfId="0" applyFont="1" applyFill="1" applyBorder="1" applyAlignment="1" applyProtection="1">
      <alignment horizontal="right"/>
    </xf>
    <xf numFmtId="0" fontId="9" fillId="3" borderId="5" xfId="0" applyFont="1" applyFill="1" applyBorder="1" applyAlignment="1" applyProtection="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pplyProtection="1">
      <alignment horizontal="center"/>
    </xf>
    <xf numFmtId="164" fontId="6" fillId="2" borderId="2"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wrapText="1"/>
    </xf>
    <xf numFmtId="0" fontId="6" fillId="2" borderId="1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6" fillId="10" borderId="0" xfId="0" applyFont="1" applyFill="1" applyBorder="1" applyAlignment="1" applyProtection="1">
      <alignment vertical="top" wrapText="1"/>
      <protection locked="0"/>
    </xf>
    <xf numFmtId="0" fontId="16" fillId="10" borderId="18" xfId="0" applyFont="1" applyFill="1" applyBorder="1" applyAlignment="1" applyProtection="1">
      <alignment vertical="top" wrapText="1"/>
      <protection locked="0"/>
    </xf>
    <xf numFmtId="0" fontId="16" fillId="10" borderId="26" xfId="0" applyFont="1" applyFill="1" applyBorder="1" applyAlignment="1" applyProtection="1">
      <alignment vertical="top" wrapText="1"/>
      <protection locked="0"/>
    </xf>
    <xf numFmtId="0" fontId="16" fillId="10" borderId="34" xfId="0" applyFont="1" applyFill="1" applyBorder="1" applyAlignment="1" applyProtection="1">
      <alignment vertical="top" wrapText="1"/>
      <protection locked="0"/>
    </xf>
    <xf numFmtId="0" fontId="9" fillId="3" borderId="10" xfId="0" applyFont="1" applyFill="1" applyBorder="1" applyAlignment="1" applyProtection="1">
      <alignment horizontal="right" wrapText="1"/>
    </xf>
    <xf numFmtId="0" fontId="9" fillId="3" borderId="12" xfId="0" applyFont="1" applyFill="1" applyBorder="1" applyAlignment="1" applyProtection="1">
      <alignment horizontal="right" wrapText="1"/>
    </xf>
    <xf numFmtId="0" fontId="16" fillId="7" borderId="1" xfId="0" applyFont="1" applyFill="1" applyBorder="1" applyAlignment="1" applyProtection="1">
      <alignment horizontal="left" wrapText="1"/>
    </xf>
    <xf numFmtId="0" fontId="5" fillId="7" borderId="4" xfId="0" applyFont="1" applyFill="1" applyBorder="1" applyAlignment="1" applyProtection="1">
      <alignment horizontal="left" wrapText="1"/>
    </xf>
    <xf numFmtId="0" fontId="5" fillId="7" borderId="2" xfId="0" applyFont="1" applyFill="1" applyBorder="1" applyAlignment="1" applyProtection="1">
      <alignment horizontal="left" wrapText="1"/>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8" fontId="7" fillId="10" borderId="1" xfId="0" applyNumberFormat="1" applyFont="1" applyFill="1" applyBorder="1" applyAlignment="1" applyProtection="1">
      <protection locked="0"/>
    </xf>
    <xf numFmtId="8" fontId="7" fillId="10" borderId="2" xfId="0" applyNumberFormat="1" applyFont="1" applyFill="1" applyBorder="1" applyAlignment="1" applyProtection="1">
      <protection locked="0"/>
    </xf>
    <xf numFmtId="0" fontId="12" fillId="7" borderId="6" xfId="0" applyFont="1" applyFill="1" applyBorder="1" applyAlignment="1" applyProtection="1">
      <alignment horizontal="left"/>
    </xf>
    <xf numFmtId="0" fontId="12" fillId="7" borderId="15" xfId="0" applyFont="1" applyFill="1" applyBorder="1" applyAlignment="1" applyProtection="1">
      <alignment horizontal="left"/>
    </xf>
    <xf numFmtId="0" fontId="12" fillId="7" borderId="7" xfId="0" applyFont="1" applyFill="1" applyBorder="1" applyAlignment="1" applyProtection="1">
      <alignment horizontal="left"/>
    </xf>
    <xf numFmtId="0" fontId="16" fillId="10" borderId="8" xfId="0" applyFont="1" applyFill="1" applyBorder="1" applyAlignment="1" applyProtection="1">
      <alignment horizontal="left" vertical="top" wrapText="1"/>
      <protection locked="0"/>
    </xf>
    <xf numFmtId="0" fontId="16" fillId="10" borderId="5" xfId="0" applyFont="1" applyFill="1" applyBorder="1" applyAlignment="1" applyProtection="1">
      <alignment horizontal="left" vertical="top"/>
      <protection locked="0"/>
    </xf>
    <xf numFmtId="0" fontId="16" fillId="10" borderId="9"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7" fillId="10" borderId="1" xfId="0" applyFont="1" applyFill="1" applyBorder="1" applyAlignment="1" applyProtection="1">
      <protection locked="0"/>
    </xf>
    <xf numFmtId="0" fontId="7" fillId="10" borderId="4" xfId="0" applyFont="1" applyFill="1" applyBorder="1" applyAlignment="1" applyProtection="1">
      <protection locked="0"/>
    </xf>
    <xf numFmtId="0" fontId="7" fillId="10" borderId="2" xfId="0" applyFont="1" applyFill="1" applyBorder="1" applyAlignment="1" applyProtection="1">
      <protection locked="0"/>
    </xf>
    <xf numFmtId="0" fontId="7" fillId="7" borderId="4" xfId="0" applyFont="1" applyFill="1" applyBorder="1" applyAlignment="1" applyProtection="1">
      <alignment horizontal="left" wrapText="1"/>
    </xf>
    <xf numFmtId="0" fontId="7" fillId="7" borderId="2" xfId="0" applyFont="1" applyFill="1" applyBorder="1" applyAlignment="1" applyProtection="1">
      <alignment horizontal="left" wrapText="1"/>
    </xf>
    <xf numFmtId="0" fontId="5" fillId="3" borderId="6" xfId="0" applyFont="1" applyFill="1" applyBorder="1" applyAlignment="1" applyProtection="1"/>
    <xf numFmtId="0" fontId="5" fillId="3" borderId="15" xfId="0" applyFont="1" applyFill="1" applyBorder="1" applyAlignment="1" applyProtection="1"/>
    <xf numFmtId="0" fontId="5" fillId="3" borderId="7" xfId="0" applyFont="1" applyFill="1" applyBorder="1" applyAlignment="1" applyProtection="1"/>
    <xf numFmtId="8" fontId="7" fillId="10" borderId="1" xfId="0" applyNumberFormat="1" applyFont="1" applyFill="1" applyBorder="1" applyProtection="1">
      <protection locked="0"/>
    </xf>
    <xf numFmtId="8" fontId="7" fillId="10" borderId="2" xfId="0" applyNumberFormat="1" applyFont="1" applyFill="1" applyBorder="1" applyProtection="1">
      <protection locked="0"/>
    </xf>
    <xf numFmtId="8" fontId="5" fillId="3" borderId="6" xfId="0" applyNumberFormat="1" applyFont="1" applyFill="1" applyBorder="1" applyAlignment="1" applyProtection="1"/>
    <xf numFmtId="8" fontId="5" fillId="3" borderId="7" xfId="0" applyNumberFormat="1" applyFont="1" applyFill="1" applyBorder="1" applyAlignment="1" applyProtection="1"/>
    <xf numFmtId="0" fontId="7" fillId="10" borderId="3" xfId="0" applyFont="1" applyFill="1" applyBorder="1" applyAlignment="1" applyProtection="1">
      <protection locked="0"/>
    </xf>
    <xf numFmtId="8" fontId="7" fillId="10" borderId="3" xfId="0" applyNumberFormat="1" applyFont="1" applyFill="1" applyBorder="1" applyAlignment="1" applyProtection="1">
      <protection locked="0"/>
    </xf>
    <xf numFmtId="0" fontId="16" fillId="7" borderId="1" xfId="0" applyFont="1" applyFill="1" applyBorder="1" applyAlignment="1" applyProtection="1">
      <alignment horizontal="left" vertical="center" wrapText="1"/>
    </xf>
    <xf numFmtId="0" fontId="16" fillId="7" borderId="4"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xf>
    <xf numFmtId="8" fontId="14" fillId="8" borderId="8" xfId="0" applyNumberFormat="1" applyFont="1" applyFill="1" applyBorder="1" applyAlignment="1" applyProtection="1">
      <alignment horizontal="right"/>
    </xf>
    <xf numFmtId="8" fontId="14" fillId="8" borderId="9" xfId="0" applyNumberFormat="1" applyFont="1" applyFill="1" applyBorder="1" applyAlignment="1" applyProtection="1">
      <alignment horizontal="right"/>
    </xf>
    <xf numFmtId="8" fontId="5" fillId="3" borderId="12" xfId="0" applyNumberFormat="1" applyFont="1" applyFill="1" applyBorder="1" applyAlignment="1" applyProtection="1">
      <alignment wrapText="1"/>
    </xf>
    <xf numFmtId="8" fontId="5" fillId="3" borderId="13" xfId="0" applyNumberFormat="1" applyFont="1" applyFill="1" applyBorder="1" applyAlignment="1" applyProtection="1">
      <alignment wrapText="1"/>
    </xf>
    <xf numFmtId="8" fontId="7" fillId="10" borderId="1" xfId="0" applyNumberFormat="1" applyFont="1" applyFill="1" applyBorder="1" applyAlignment="1" applyProtection="1">
      <alignment wrapText="1"/>
      <protection locked="0"/>
    </xf>
    <xf numFmtId="8" fontId="5" fillId="2" borderId="1" xfId="0" applyNumberFormat="1" applyFont="1" applyFill="1" applyBorder="1" applyAlignment="1" applyProtection="1">
      <alignment horizontal="center"/>
    </xf>
    <xf numFmtId="8" fontId="5" fillId="2" borderId="4" xfId="0" applyNumberFormat="1" applyFont="1" applyFill="1" applyBorder="1" applyAlignment="1" applyProtection="1">
      <alignment horizontal="center"/>
    </xf>
    <xf numFmtId="8" fontId="5" fillId="2" borderId="2" xfId="0" applyNumberFormat="1" applyFont="1" applyFill="1" applyBorder="1" applyAlignment="1" applyProtection="1">
      <alignment horizontal="center"/>
    </xf>
    <xf numFmtId="0" fontId="5" fillId="7" borderId="4"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2" borderId="1" xfId="0" applyFont="1" applyFill="1" applyBorder="1" applyAlignment="1" applyProtection="1">
      <alignment horizontal="center"/>
    </xf>
    <xf numFmtId="0" fontId="5" fillId="2" borderId="4" xfId="0" applyFont="1" applyFill="1" applyBorder="1" applyAlignment="1" applyProtection="1">
      <alignment horizontal="center"/>
    </xf>
    <xf numFmtId="8" fontId="20" fillId="7" borderId="1" xfId="0" applyNumberFormat="1" applyFont="1" applyFill="1" applyBorder="1" applyAlignment="1" applyProtection="1"/>
    <xf numFmtId="8" fontId="20" fillId="7" borderId="2" xfId="0" applyNumberFormat="1" applyFont="1" applyFill="1" applyBorder="1" applyAlignment="1" applyProtection="1"/>
    <xf numFmtId="8" fontId="2" fillId="3" borderId="1" xfId="0" applyNumberFormat="1" applyFont="1" applyFill="1" applyBorder="1" applyAlignment="1" applyProtection="1"/>
    <xf numFmtId="8" fontId="2" fillId="3" borderId="2" xfId="0" applyNumberFormat="1" applyFont="1" applyFill="1" applyBorder="1" applyAlignment="1" applyProtection="1"/>
    <xf numFmtId="0" fontId="18" fillId="6" borderId="17" xfId="0" applyFont="1" applyFill="1" applyBorder="1" applyAlignment="1" applyProtection="1">
      <alignment horizontal="center"/>
    </xf>
    <xf numFmtId="0" fontId="18" fillId="6" borderId="0" xfId="0" applyFont="1" applyFill="1" applyBorder="1" applyAlignment="1" applyProtection="1">
      <alignment horizontal="center"/>
    </xf>
    <xf numFmtId="0" fontId="18" fillId="6" borderId="18" xfId="0" applyFont="1" applyFill="1" applyBorder="1" applyAlignment="1" applyProtection="1">
      <alignment horizontal="center"/>
    </xf>
    <xf numFmtId="0" fontId="16" fillId="7" borderId="6" xfId="0" applyFont="1" applyFill="1" applyBorder="1" applyAlignment="1" applyProtection="1">
      <alignment vertical="center" wrapText="1"/>
    </xf>
    <xf numFmtId="0" fontId="12" fillId="7" borderId="15" xfId="0" applyFont="1" applyFill="1" applyBorder="1" applyAlignment="1" applyProtection="1">
      <alignment vertical="center" wrapText="1"/>
    </xf>
    <xf numFmtId="0" fontId="12" fillId="7" borderId="4" xfId="0" applyFont="1" applyFill="1" applyBorder="1" applyAlignment="1" applyProtection="1">
      <alignment vertical="center" wrapText="1"/>
    </xf>
    <xf numFmtId="0" fontId="12" fillId="7" borderId="2" xfId="0" applyFont="1" applyFill="1" applyBorder="1" applyAlignment="1" applyProtection="1">
      <alignment vertical="center" wrapText="1"/>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0" fontId="14" fillId="8" borderId="8" xfId="0" applyFont="1" applyFill="1" applyBorder="1" applyAlignment="1" applyProtection="1">
      <alignment horizontal="center"/>
    </xf>
    <xf numFmtId="0" fontId="14" fillId="8" borderId="5" xfId="0" applyFont="1" applyFill="1" applyBorder="1" applyAlignment="1" applyProtection="1">
      <alignment horizontal="center"/>
    </xf>
    <xf numFmtId="0" fontId="14" fillId="8" borderId="9"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2" xfId="0" applyFont="1" applyFill="1" applyBorder="1" applyAlignment="1" applyProtection="1">
      <alignment horizontal="center"/>
    </xf>
    <xf numFmtId="0" fontId="14" fillId="6" borderId="17" xfId="0" applyFont="1" applyFill="1" applyBorder="1" applyAlignment="1" applyProtection="1">
      <alignment horizontal="center"/>
    </xf>
    <xf numFmtId="0" fontId="14" fillId="6" borderId="0" xfId="0" applyFont="1" applyFill="1" applyBorder="1" applyAlignment="1" applyProtection="1">
      <alignment horizontal="center"/>
    </xf>
    <xf numFmtId="0" fontId="14" fillId="6" borderId="18" xfId="0" applyFont="1" applyFill="1" applyBorder="1" applyAlignment="1" applyProtection="1">
      <alignment horizontal="center"/>
    </xf>
    <xf numFmtId="0" fontId="5"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2" xfId="0" applyFont="1" applyFill="1" applyBorder="1" applyAlignment="1" applyProtection="1"/>
    <xf numFmtId="0" fontId="5" fillId="3" borderId="14" xfId="0" applyFont="1" applyFill="1" applyBorder="1" applyAlignment="1" applyProtection="1"/>
    <xf numFmtId="0" fontId="5" fillId="3" borderId="13" xfId="0" applyFont="1" applyFill="1" applyBorder="1" applyAlignment="1" applyProtection="1"/>
    <xf numFmtId="0" fontId="11" fillId="5" borderId="3" xfId="0" applyFont="1" applyFill="1" applyBorder="1" applyAlignment="1" applyProtection="1">
      <alignment horizontal="center"/>
    </xf>
    <xf numFmtId="0" fontId="6" fillId="3" borderId="6" xfId="0" applyFont="1" applyFill="1" applyBorder="1" applyAlignment="1" applyProtection="1">
      <alignment horizontal="right" vertical="center"/>
    </xf>
    <xf numFmtId="0" fontId="6" fillId="3" borderId="15"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3" borderId="1"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center"/>
    </xf>
    <xf numFmtId="0" fontId="25" fillId="3" borderId="3" xfId="0" applyFont="1" applyFill="1" applyBorder="1" applyAlignment="1" applyProtection="1">
      <alignment horizontal="right"/>
    </xf>
    <xf numFmtId="0" fontId="20" fillId="2" borderId="3" xfId="0" applyFont="1" applyFill="1" applyBorder="1" applyAlignment="1" applyProtection="1">
      <alignment horizontal="right"/>
    </xf>
    <xf numFmtId="0" fontId="9" fillId="3" borderId="1" xfId="0" applyFont="1" applyFill="1" applyBorder="1" applyAlignment="1" applyProtection="1">
      <alignment horizontal="center" wrapText="1"/>
    </xf>
    <xf numFmtId="0" fontId="9" fillId="3" borderId="2" xfId="0" applyFont="1" applyFill="1" applyBorder="1" applyAlignment="1" applyProtection="1">
      <alignment horizontal="center" wrapText="1"/>
    </xf>
    <xf numFmtId="0" fontId="6" fillId="2"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8" fontId="6" fillId="3" borderId="1" xfId="0" applyNumberFormat="1" applyFont="1" applyFill="1" applyBorder="1" applyAlignment="1" applyProtection="1">
      <alignment horizontal="right" vertical="center" wrapText="1"/>
    </xf>
    <xf numFmtId="8" fontId="6" fillId="3" borderId="2" xfId="0" applyNumberFormat="1" applyFont="1" applyFill="1" applyBorder="1" applyAlignment="1" applyProtection="1">
      <alignment horizontal="right" vertical="center" wrapText="1"/>
    </xf>
    <xf numFmtId="0" fontId="5" fillId="2" borderId="2" xfId="0" applyFont="1" applyFill="1" applyBorder="1" applyAlignment="1" applyProtection="1">
      <alignment horizontal="center"/>
    </xf>
    <xf numFmtId="0" fontId="16" fillId="7" borderId="1" xfId="0" applyFont="1" applyFill="1" applyBorder="1" applyAlignment="1" applyProtection="1">
      <alignment vertical="center" wrapText="1"/>
    </xf>
    <xf numFmtId="0" fontId="16" fillId="7" borderId="4" xfId="0" applyFont="1" applyFill="1" applyBorder="1" applyAlignment="1" applyProtection="1">
      <alignment vertical="center" wrapText="1"/>
    </xf>
    <xf numFmtId="0" fontId="16" fillId="7" borderId="2" xfId="0" applyFont="1" applyFill="1" applyBorder="1" applyAlignment="1" applyProtection="1">
      <alignment vertical="center" wrapText="1"/>
    </xf>
    <xf numFmtId="8" fontId="24" fillId="10" borderId="1" xfId="0" applyNumberFormat="1" applyFont="1" applyFill="1" applyBorder="1" applyAlignment="1" applyProtection="1">
      <protection locked="0"/>
    </xf>
    <xf numFmtId="8" fontId="24" fillId="10" borderId="2" xfId="0" applyNumberFormat="1" applyFont="1" applyFill="1" applyBorder="1" applyAlignment="1" applyProtection="1">
      <protection locked="0"/>
    </xf>
    <xf numFmtId="8" fontId="5" fillId="3" borderId="1" xfId="0" applyNumberFormat="1" applyFont="1" applyFill="1" applyBorder="1" applyAlignment="1" applyProtection="1">
      <alignment horizontal="right" wrapText="1"/>
    </xf>
    <xf numFmtId="8" fontId="5" fillId="3" borderId="2" xfId="0" applyNumberFormat="1" applyFont="1" applyFill="1" applyBorder="1" applyAlignment="1" applyProtection="1">
      <alignment horizontal="right" wrapText="1"/>
    </xf>
    <xf numFmtId="0" fontId="10" fillId="3" borderId="1" xfId="0" applyFont="1" applyFill="1" applyBorder="1" applyAlignment="1" applyProtection="1">
      <alignment horizontal="right"/>
    </xf>
    <xf numFmtId="0" fontId="10" fillId="3" borderId="4" xfId="0" applyFont="1" applyFill="1" applyBorder="1" applyAlignment="1" applyProtection="1">
      <alignment horizontal="right"/>
    </xf>
    <xf numFmtId="164" fontId="24" fillId="10" borderId="1" xfId="0" applyNumberFormat="1" applyFont="1" applyFill="1" applyBorder="1" applyAlignment="1" applyProtection="1">
      <protection locked="0"/>
    </xf>
    <xf numFmtId="164" fontId="24" fillId="10" borderId="4" xfId="0" applyNumberFormat="1" applyFont="1" applyFill="1" applyBorder="1" applyAlignment="1" applyProtection="1">
      <protection locked="0"/>
    </xf>
    <xf numFmtId="164" fontId="24" fillId="10" borderId="2" xfId="0" applyNumberFormat="1" applyFont="1" applyFill="1" applyBorder="1" applyAlignment="1" applyProtection="1">
      <protection locked="0"/>
    </xf>
    <xf numFmtId="8" fontId="24" fillId="10" borderId="1" xfId="0" applyNumberFormat="1" applyFont="1" applyFill="1" applyBorder="1" applyAlignment="1" applyProtection="1">
      <alignment wrapText="1"/>
      <protection locked="0"/>
    </xf>
    <xf numFmtId="8" fontId="24" fillId="10" borderId="2" xfId="0" applyNumberFormat="1" applyFont="1" applyFill="1" applyBorder="1" applyAlignment="1" applyProtection="1">
      <alignment wrapText="1"/>
      <protection locked="0"/>
    </xf>
    <xf numFmtId="0" fontId="9" fillId="2" borderId="1" xfId="0" applyFont="1" applyFill="1" applyBorder="1" applyAlignment="1" applyProtection="1">
      <alignment horizontal="center" wrapText="1"/>
    </xf>
    <xf numFmtId="0" fontId="9" fillId="2" borderId="2" xfId="0" applyFont="1" applyFill="1" applyBorder="1" applyAlignment="1" applyProtection="1">
      <alignment horizontal="center" wrapText="1"/>
    </xf>
    <xf numFmtId="0" fontId="10" fillId="3" borderId="3" xfId="0" applyFont="1" applyFill="1" applyBorder="1" applyAlignment="1" applyProtection="1">
      <alignment horizontal="right"/>
    </xf>
    <xf numFmtId="164" fontId="24" fillId="10" borderId="3" xfId="0" applyNumberFormat="1" applyFont="1" applyFill="1" applyBorder="1" applyAlignment="1" applyProtection="1">
      <protection locked="0"/>
    </xf>
    <xf numFmtId="8" fontId="9" fillId="3" borderId="1" xfId="0" applyNumberFormat="1" applyFont="1" applyFill="1" applyBorder="1" applyAlignment="1" applyProtection="1">
      <alignment horizontal="center" wrapText="1"/>
    </xf>
    <xf numFmtId="8" fontId="9" fillId="3" borderId="4" xfId="0" applyNumberFormat="1" applyFont="1" applyFill="1" applyBorder="1" applyAlignment="1" applyProtection="1">
      <alignment horizontal="center" wrapText="1"/>
    </xf>
    <xf numFmtId="8" fontId="9"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6" fillId="2" borderId="4" xfId="0" applyNumberFormat="1" applyFont="1" applyFill="1" applyBorder="1" applyAlignment="1" applyProtection="1">
      <alignment horizontal="center" wrapText="1"/>
    </xf>
    <xf numFmtId="0" fontId="6" fillId="2" borderId="2" xfId="0" applyNumberFormat="1" applyFont="1" applyFill="1" applyBorder="1" applyAlignment="1" applyProtection="1">
      <alignment horizontal="center" wrapText="1"/>
    </xf>
  </cellXfs>
  <cellStyles count="1">
    <cellStyle name="Normal" xfId="0" builtinId="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39"/>
  <sheetViews>
    <sheetView tabSelected="1" zoomScale="90" zoomScaleNormal="90" workbookViewId="0">
      <selection activeCell="B10" sqref="B10:C10"/>
    </sheetView>
  </sheetViews>
  <sheetFormatPr defaultColWidth="8.88671875" defaultRowHeight="15.6" x14ac:dyDescent="0.3"/>
  <cols>
    <col min="1" max="1" width="5.44140625" style="13" customWidth="1"/>
    <col min="2" max="2" width="20" style="13" customWidth="1"/>
    <col min="3" max="3" width="6.88671875" style="13" customWidth="1"/>
    <col min="4" max="4" width="41" style="8" customWidth="1"/>
    <col min="5" max="5" width="6.33203125" style="8" customWidth="1"/>
    <col min="6" max="6" width="33.6640625" style="8" bestFit="1" customWidth="1"/>
    <col min="7" max="7" width="7.6640625" style="8" customWidth="1"/>
    <col min="8" max="8" width="6.33203125" style="14" customWidth="1"/>
    <col min="9" max="9" width="13.44140625" style="14" customWidth="1"/>
    <col min="10" max="10" width="14.6640625" style="14" customWidth="1"/>
    <col min="11" max="11" width="13.109375" style="14" bestFit="1" customWidth="1"/>
    <col min="12" max="12" width="6.109375" style="14" customWidth="1"/>
    <col min="13" max="13" width="6.33203125" style="15" customWidth="1"/>
    <col min="14" max="14" width="16.5546875" style="14" customWidth="1"/>
    <col min="15" max="27" width="8.88671875" style="8"/>
    <col min="28" max="28" width="20.109375" style="8" bestFit="1" customWidth="1"/>
    <col min="29" max="34" width="8.88671875" style="8"/>
    <col min="35" max="35" width="11.6640625" style="8" bestFit="1" customWidth="1"/>
    <col min="36" max="16384" width="8.88671875" style="8"/>
  </cols>
  <sheetData>
    <row r="1" spans="1:35" ht="21" x14ac:dyDescent="0.3">
      <c r="A1" s="154" t="s">
        <v>0</v>
      </c>
      <c r="B1" s="155"/>
      <c r="C1" s="155"/>
      <c r="D1" s="155"/>
      <c r="E1" s="155"/>
      <c r="F1" s="155"/>
      <c r="G1" s="155"/>
      <c r="H1" s="155"/>
      <c r="I1" s="155"/>
      <c r="J1" s="155"/>
      <c r="K1" s="155"/>
      <c r="L1" s="155"/>
      <c r="M1" s="155"/>
      <c r="N1" s="156"/>
    </row>
    <row r="2" spans="1:35" ht="21" x14ac:dyDescent="0.3">
      <c r="A2" s="172" t="s">
        <v>1</v>
      </c>
      <c r="B2" s="172"/>
      <c r="C2" s="172"/>
      <c r="D2" s="173"/>
      <c r="E2" s="173"/>
      <c r="F2" s="173"/>
      <c r="G2" s="173"/>
      <c r="H2" s="173"/>
      <c r="I2" s="173"/>
      <c r="J2" s="173"/>
      <c r="K2" s="173"/>
      <c r="L2" s="173"/>
      <c r="M2" s="173"/>
      <c r="N2" s="173"/>
    </row>
    <row r="3" spans="1:35" ht="21" x14ac:dyDescent="0.4">
      <c r="A3" s="174" t="s">
        <v>2</v>
      </c>
      <c r="B3" s="174"/>
      <c r="C3" s="174"/>
      <c r="D3" s="174"/>
      <c r="E3" s="174"/>
      <c r="F3" s="174"/>
      <c r="G3" s="174"/>
      <c r="H3" s="174"/>
      <c r="I3" s="174"/>
      <c r="J3" s="174"/>
      <c r="K3" s="174"/>
      <c r="L3" s="174"/>
      <c r="M3" s="174"/>
      <c r="N3" s="175"/>
    </row>
    <row r="4" spans="1:35" s="9" customFormat="1" ht="18.75" customHeight="1" x14ac:dyDescent="0.35">
      <c r="A4" s="168" t="s">
        <v>3</v>
      </c>
      <c r="B4" s="169"/>
      <c r="C4" s="103" t="s">
        <v>138</v>
      </c>
      <c r="D4" s="102" t="s">
        <v>4</v>
      </c>
      <c r="E4" s="182" t="s">
        <v>139</v>
      </c>
      <c r="F4" s="183"/>
      <c r="G4" s="186" t="s">
        <v>5</v>
      </c>
      <c r="H4" s="187"/>
      <c r="I4" s="187"/>
      <c r="J4" s="187"/>
      <c r="K4" s="182" t="s">
        <v>140</v>
      </c>
      <c r="L4" s="182"/>
      <c r="M4" s="182"/>
      <c r="N4" s="183"/>
      <c r="AI4" s="8"/>
    </row>
    <row r="5" spans="1:35" s="9" customFormat="1" ht="18.75" customHeight="1" thickBot="1" x14ac:dyDescent="0.4">
      <c r="A5" s="170" t="s">
        <v>6</v>
      </c>
      <c r="B5" s="171"/>
      <c r="C5" s="184" t="s">
        <v>141</v>
      </c>
      <c r="D5" s="184"/>
      <c r="E5" s="184"/>
      <c r="F5" s="184"/>
      <c r="G5" s="184"/>
      <c r="H5" s="184"/>
      <c r="I5" s="184"/>
      <c r="J5" s="184"/>
      <c r="K5" s="184"/>
      <c r="L5" s="184"/>
      <c r="M5" s="184"/>
      <c r="N5" s="185"/>
      <c r="AI5" s="8"/>
    </row>
    <row r="6" spans="1:35" ht="65.25" customHeight="1" thickBot="1" x14ac:dyDescent="0.35">
      <c r="A6" s="165" t="s">
        <v>7</v>
      </c>
      <c r="B6" s="166"/>
      <c r="C6" s="166"/>
      <c r="D6" s="166"/>
      <c r="E6" s="166"/>
      <c r="F6" s="166"/>
      <c r="G6" s="166"/>
      <c r="H6" s="166"/>
      <c r="I6" s="166"/>
      <c r="J6" s="166"/>
      <c r="K6" s="166"/>
      <c r="L6" s="166"/>
      <c r="M6" s="166"/>
      <c r="N6" s="167"/>
    </row>
    <row r="7" spans="1:35" ht="26.25" customHeight="1" thickBot="1" x14ac:dyDescent="0.35">
      <c r="A7" s="176" t="s">
        <v>8</v>
      </c>
      <c r="B7" s="177"/>
      <c r="C7" s="100"/>
      <c r="D7" s="93" t="s">
        <v>9</v>
      </c>
      <c r="E7" s="94" t="s">
        <v>142</v>
      </c>
      <c r="F7" s="95"/>
      <c r="G7" s="96" t="s">
        <v>10</v>
      </c>
      <c r="H7" s="94"/>
      <c r="I7" s="97"/>
      <c r="J7" s="97"/>
      <c r="K7" s="96"/>
      <c r="L7" s="98" t="s">
        <v>11</v>
      </c>
      <c r="M7" s="94"/>
      <c r="N7" s="99"/>
    </row>
    <row r="8" spans="1:35" x14ac:dyDescent="0.3">
      <c r="A8" s="157" t="s">
        <v>12</v>
      </c>
      <c r="B8" s="158"/>
      <c r="C8" s="158"/>
      <c r="D8" s="158"/>
      <c r="E8" s="159"/>
      <c r="F8" s="158"/>
      <c r="G8" s="159"/>
      <c r="H8" s="159"/>
      <c r="I8" s="158"/>
      <c r="J8" s="158"/>
      <c r="K8" s="158"/>
      <c r="L8" s="159"/>
      <c r="M8" s="159"/>
      <c r="N8" s="160"/>
    </row>
    <row r="9" spans="1:35" ht="16.2" thickBot="1" x14ac:dyDescent="0.35">
      <c r="A9" s="10"/>
      <c r="B9" s="163" t="s">
        <v>13</v>
      </c>
      <c r="C9" s="164"/>
      <c r="D9" s="11" t="s">
        <v>14</v>
      </c>
      <c r="E9" s="163" t="s">
        <v>15</v>
      </c>
      <c r="F9" s="164"/>
      <c r="G9" s="180" t="s">
        <v>16</v>
      </c>
      <c r="H9" s="181"/>
      <c r="I9" s="12" t="s">
        <v>17</v>
      </c>
      <c r="J9" s="12" t="s">
        <v>18</v>
      </c>
      <c r="K9" s="16" t="s">
        <v>19</v>
      </c>
      <c r="L9" s="188" t="s">
        <v>20</v>
      </c>
      <c r="M9" s="189"/>
      <c r="N9" s="12" t="s">
        <v>21</v>
      </c>
    </row>
    <row r="10" spans="1:35" ht="21" customHeight="1" x14ac:dyDescent="0.3">
      <c r="A10" s="135">
        <v>1</v>
      </c>
      <c r="B10" s="161" t="s">
        <v>143</v>
      </c>
      <c r="C10" s="162"/>
      <c r="D10" s="83" t="s">
        <v>144</v>
      </c>
      <c r="E10" s="130" t="s">
        <v>145</v>
      </c>
      <c r="F10" s="130"/>
      <c r="G10" s="178">
        <v>7270</v>
      </c>
      <c r="H10" s="179"/>
      <c r="I10" s="84">
        <v>173.33</v>
      </c>
      <c r="J10" s="85">
        <f>IF(G10=0, 0, G10/I10)</f>
        <v>41.94311429065943</v>
      </c>
      <c r="K10" s="120"/>
      <c r="L10" s="152">
        <v>100</v>
      </c>
      <c r="M10" s="153"/>
      <c r="N10" s="86">
        <f>IF(J10=0,K10*L10,L10*J10)</f>
        <v>4194.3114290659432</v>
      </c>
    </row>
    <row r="11" spans="1:35" x14ac:dyDescent="0.3">
      <c r="A11" s="136"/>
      <c r="B11" s="131" t="s">
        <v>22</v>
      </c>
      <c r="C11" s="132"/>
      <c r="D11" s="118"/>
      <c r="E11" s="132"/>
      <c r="F11" s="142"/>
      <c r="G11" s="147" t="s">
        <v>23</v>
      </c>
      <c r="H11" s="148"/>
      <c r="I11" s="148"/>
      <c r="J11" s="149"/>
      <c r="K11" s="60" t="s">
        <v>24</v>
      </c>
      <c r="L11" s="112"/>
      <c r="M11" s="113" t="s">
        <v>25</v>
      </c>
      <c r="N11" s="59" t="s">
        <v>26</v>
      </c>
    </row>
    <row r="12" spans="1:35" ht="80.25" customHeight="1" thickBot="1" x14ac:dyDescent="0.35">
      <c r="A12" s="137"/>
      <c r="B12" s="138" t="s">
        <v>146</v>
      </c>
      <c r="C12" s="139"/>
      <c r="D12" s="140"/>
      <c r="E12" s="140"/>
      <c r="F12" s="140"/>
      <c r="G12" s="140"/>
      <c r="H12" s="140"/>
      <c r="I12" s="140"/>
      <c r="J12" s="140"/>
      <c r="K12" s="140"/>
      <c r="L12" s="140"/>
      <c r="M12" s="140"/>
      <c r="N12" s="141"/>
    </row>
    <row r="13" spans="1:35" ht="21" customHeight="1" x14ac:dyDescent="0.3">
      <c r="A13" s="135">
        <v>2</v>
      </c>
      <c r="B13" s="133" t="s">
        <v>147</v>
      </c>
      <c r="C13" s="134"/>
      <c r="D13" s="73" t="s">
        <v>148</v>
      </c>
      <c r="E13" s="143" t="s">
        <v>145</v>
      </c>
      <c r="F13" s="144"/>
      <c r="G13" s="150">
        <v>6876</v>
      </c>
      <c r="H13" s="151"/>
      <c r="I13" s="74">
        <v>173.33</v>
      </c>
      <c r="J13" s="17">
        <f>IF(G13=0, 0, G13/I13)</f>
        <v>39.669993653724106</v>
      </c>
      <c r="K13" s="75"/>
      <c r="L13" s="145">
        <v>100</v>
      </c>
      <c r="M13" s="146"/>
      <c r="N13" s="18">
        <f>IF(J13=0,K13*L13,L13*J13)</f>
        <v>3966.9993653724105</v>
      </c>
    </row>
    <row r="14" spans="1:35" x14ac:dyDescent="0.3">
      <c r="A14" s="136"/>
      <c r="B14" s="131" t="s">
        <v>22</v>
      </c>
      <c r="C14" s="132"/>
      <c r="D14" s="118"/>
      <c r="E14" s="132"/>
      <c r="F14" s="142"/>
      <c r="G14" s="147" t="s">
        <v>23</v>
      </c>
      <c r="H14" s="148"/>
      <c r="I14" s="148"/>
      <c r="J14" s="149"/>
      <c r="K14" s="60" t="s">
        <v>24</v>
      </c>
      <c r="L14" s="112"/>
      <c r="M14" s="113" t="s">
        <v>25</v>
      </c>
      <c r="N14" s="59" t="s">
        <v>26</v>
      </c>
    </row>
    <row r="15" spans="1:35" ht="80.25" customHeight="1" thickBot="1" x14ac:dyDescent="0.35">
      <c r="A15" s="137"/>
      <c r="B15" s="138" t="s">
        <v>149</v>
      </c>
      <c r="C15" s="139"/>
      <c r="D15" s="140"/>
      <c r="E15" s="140"/>
      <c r="F15" s="140"/>
      <c r="G15" s="140"/>
      <c r="H15" s="140"/>
      <c r="I15" s="140"/>
      <c r="J15" s="140"/>
      <c r="K15" s="140"/>
      <c r="L15" s="140"/>
      <c r="M15" s="140"/>
      <c r="N15" s="141"/>
    </row>
    <row r="16" spans="1:35" ht="21" customHeight="1" x14ac:dyDescent="0.3">
      <c r="A16" s="135">
        <v>3</v>
      </c>
      <c r="B16" s="133" t="s">
        <v>150</v>
      </c>
      <c r="C16" s="134"/>
      <c r="D16" s="73" t="s">
        <v>151</v>
      </c>
      <c r="E16" s="143" t="s">
        <v>152</v>
      </c>
      <c r="F16" s="144"/>
      <c r="G16" s="150"/>
      <c r="H16" s="151"/>
      <c r="I16" s="74"/>
      <c r="J16" s="17">
        <f>IF(G16=0, 0, G16/I16)</f>
        <v>0</v>
      </c>
      <c r="K16" s="75">
        <v>10</v>
      </c>
      <c r="L16" s="145">
        <v>360</v>
      </c>
      <c r="M16" s="146"/>
      <c r="N16" s="18">
        <f>IF(J16=0,K16*L16,L16*J16)</f>
        <v>3600</v>
      </c>
    </row>
    <row r="17" spans="1:14" x14ac:dyDescent="0.3">
      <c r="A17" s="136"/>
      <c r="B17" s="131" t="s">
        <v>22</v>
      </c>
      <c r="C17" s="132"/>
      <c r="D17" s="118"/>
      <c r="E17" s="132"/>
      <c r="F17" s="142"/>
      <c r="G17" s="147" t="s">
        <v>23</v>
      </c>
      <c r="H17" s="148"/>
      <c r="I17" s="148"/>
      <c r="J17" s="149"/>
      <c r="K17" s="60" t="s">
        <v>24</v>
      </c>
      <c r="L17" s="112"/>
      <c r="M17" s="113" t="s">
        <v>25</v>
      </c>
      <c r="N17" s="59" t="s">
        <v>26</v>
      </c>
    </row>
    <row r="18" spans="1:14" ht="80.25" customHeight="1" thickBot="1" x14ac:dyDescent="0.35">
      <c r="A18" s="137"/>
      <c r="B18" s="138" t="s">
        <v>156</v>
      </c>
      <c r="C18" s="139"/>
      <c r="D18" s="140"/>
      <c r="E18" s="140"/>
      <c r="F18" s="140"/>
      <c r="G18" s="140"/>
      <c r="H18" s="140"/>
      <c r="I18" s="140"/>
      <c r="J18" s="140"/>
      <c r="K18" s="140"/>
      <c r="L18" s="140"/>
      <c r="M18" s="140"/>
      <c r="N18" s="141"/>
    </row>
    <row r="19" spans="1:14" ht="21" customHeight="1" x14ac:dyDescent="0.3">
      <c r="A19" s="135">
        <v>4</v>
      </c>
      <c r="B19" s="133" t="s">
        <v>150</v>
      </c>
      <c r="C19" s="134"/>
      <c r="D19" s="73" t="s">
        <v>154</v>
      </c>
      <c r="E19" s="143" t="s">
        <v>155</v>
      </c>
      <c r="F19" s="144"/>
      <c r="G19" s="150"/>
      <c r="H19" s="151"/>
      <c r="I19" s="74"/>
      <c r="J19" s="17">
        <f>IF(G19=0, 0, G19/I19)</f>
        <v>0</v>
      </c>
      <c r="K19" s="75">
        <v>10</v>
      </c>
      <c r="L19" s="145">
        <v>160</v>
      </c>
      <c r="M19" s="146"/>
      <c r="N19" s="18">
        <f>IF(J19=0,K19*L19,L19*J19)</f>
        <v>1600</v>
      </c>
    </row>
    <row r="20" spans="1:14" x14ac:dyDescent="0.3">
      <c r="A20" s="136"/>
      <c r="B20" s="131" t="s">
        <v>22</v>
      </c>
      <c r="C20" s="132"/>
      <c r="D20" s="118"/>
      <c r="E20" s="132"/>
      <c r="F20" s="142"/>
      <c r="G20" s="147" t="s">
        <v>23</v>
      </c>
      <c r="H20" s="148"/>
      <c r="I20" s="148"/>
      <c r="J20" s="149"/>
      <c r="K20" s="60" t="s">
        <v>24</v>
      </c>
      <c r="L20" s="112"/>
      <c r="M20" s="113" t="s">
        <v>25</v>
      </c>
      <c r="N20" s="59" t="s">
        <v>26</v>
      </c>
    </row>
    <row r="21" spans="1:14" ht="80.25" customHeight="1" thickBot="1" x14ac:dyDescent="0.35">
      <c r="A21" s="137"/>
      <c r="B21" s="138" t="s">
        <v>153</v>
      </c>
      <c r="C21" s="139"/>
      <c r="D21" s="140"/>
      <c r="E21" s="140"/>
      <c r="F21" s="140"/>
      <c r="G21" s="140"/>
      <c r="H21" s="140"/>
      <c r="I21" s="140"/>
      <c r="J21" s="140"/>
      <c r="K21" s="140"/>
      <c r="L21" s="140"/>
      <c r="M21" s="140"/>
      <c r="N21" s="141"/>
    </row>
    <row r="22" spans="1:14" ht="21" customHeight="1" x14ac:dyDescent="0.3">
      <c r="A22" s="135">
        <v>5</v>
      </c>
      <c r="B22" s="133"/>
      <c r="C22" s="134"/>
      <c r="D22" s="73"/>
      <c r="E22" s="143"/>
      <c r="F22" s="144"/>
      <c r="G22" s="150"/>
      <c r="H22" s="151"/>
      <c r="I22" s="74"/>
      <c r="J22" s="17">
        <f>IF(G22=0, 0, G22/I22)</f>
        <v>0</v>
      </c>
      <c r="K22" s="75"/>
      <c r="L22" s="152"/>
      <c r="M22" s="153"/>
      <c r="N22" s="18">
        <f>IF(J22=0,K22*L22,L22*J22)</f>
        <v>0</v>
      </c>
    </row>
    <row r="23" spans="1:14" x14ac:dyDescent="0.3">
      <c r="A23" s="136"/>
      <c r="B23" s="131" t="s">
        <v>22</v>
      </c>
      <c r="C23" s="132"/>
      <c r="D23" s="118"/>
      <c r="E23" s="132"/>
      <c r="F23" s="142"/>
      <c r="G23" s="147" t="s">
        <v>23</v>
      </c>
      <c r="H23" s="148"/>
      <c r="I23" s="148"/>
      <c r="J23" s="149"/>
      <c r="K23" s="60" t="s">
        <v>24</v>
      </c>
      <c r="L23" s="112"/>
      <c r="M23" s="113" t="s">
        <v>25</v>
      </c>
      <c r="N23" s="59" t="s">
        <v>26</v>
      </c>
    </row>
    <row r="24" spans="1:14" ht="80.25" customHeight="1" thickBot="1" x14ac:dyDescent="0.35">
      <c r="A24" s="137"/>
      <c r="B24" s="138"/>
      <c r="C24" s="139"/>
      <c r="D24" s="140"/>
      <c r="E24" s="140"/>
      <c r="F24" s="140"/>
      <c r="G24" s="140"/>
      <c r="H24" s="140"/>
      <c r="I24" s="140"/>
      <c r="J24" s="140"/>
      <c r="K24" s="140"/>
      <c r="L24" s="140"/>
      <c r="M24" s="140"/>
      <c r="N24" s="141"/>
    </row>
    <row r="25" spans="1:14" ht="21" customHeight="1" x14ac:dyDescent="0.3">
      <c r="A25" s="135">
        <v>6</v>
      </c>
      <c r="B25" s="133"/>
      <c r="C25" s="134"/>
      <c r="D25" s="73"/>
      <c r="E25" s="143"/>
      <c r="F25" s="144"/>
      <c r="G25" s="150"/>
      <c r="H25" s="151"/>
      <c r="I25" s="74"/>
      <c r="J25" s="17">
        <f>IF(G25=0, 0, G25/I25)</f>
        <v>0</v>
      </c>
      <c r="K25" s="75"/>
      <c r="L25" s="145"/>
      <c r="M25" s="146"/>
      <c r="N25" s="18">
        <f>IF(J25=0,K25*L25,L25*J25)</f>
        <v>0</v>
      </c>
    </row>
    <row r="26" spans="1:14" x14ac:dyDescent="0.3">
      <c r="A26" s="136"/>
      <c r="B26" s="131" t="s">
        <v>22</v>
      </c>
      <c r="C26" s="132"/>
      <c r="D26" s="118"/>
      <c r="E26" s="132"/>
      <c r="F26" s="142"/>
      <c r="G26" s="147" t="s">
        <v>23</v>
      </c>
      <c r="H26" s="148"/>
      <c r="I26" s="148"/>
      <c r="J26" s="149"/>
      <c r="K26" s="60" t="s">
        <v>24</v>
      </c>
      <c r="L26" s="112"/>
      <c r="M26" s="113" t="s">
        <v>25</v>
      </c>
      <c r="N26" s="59" t="s">
        <v>26</v>
      </c>
    </row>
    <row r="27" spans="1:14" ht="80.25" customHeight="1" thickBot="1" x14ac:dyDescent="0.35">
      <c r="A27" s="137"/>
      <c r="B27" s="138"/>
      <c r="C27" s="139"/>
      <c r="D27" s="140"/>
      <c r="E27" s="140"/>
      <c r="F27" s="140"/>
      <c r="G27" s="140"/>
      <c r="H27" s="140"/>
      <c r="I27" s="140"/>
      <c r="J27" s="140"/>
      <c r="K27" s="140"/>
      <c r="L27" s="140"/>
      <c r="M27" s="140"/>
      <c r="N27" s="141"/>
    </row>
    <row r="28" spans="1:14" ht="21" customHeight="1" x14ac:dyDescent="0.3">
      <c r="A28" s="135">
        <v>7</v>
      </c>
      <c r="B28" s="133"/>
      <c r="C28" s="134"/>
      <c r="D28" s="73"/>
      <c r="E28" s="143"/>
      <c r="F28" s="144"/>
      <c r="G28" s="150"/>
      <c r="H28" s="151"/>
      <c r="I28" s="74"/>
      <c r="J28" s="17">
        <f>IF(G28=0, 0, G28/I28)</f>
        <v>0</v>
      </c>
      <c r="K28" s="75"/>
      <c r="L28" s="145"/>
      <c r="M28" s="146"/>
      <c r="N28" s="18">
        <f>IF(J28=0,K28*L28,L28*J28)</f>
        <v>0</v>
      </c>
    </row>
    <row r="29" spans="1:14" x14ac:dyDescent="0.3">
      <c r="A29" s="136"/>
      <c r="B29" s="131" t="s">
        <v>22</v>
      </c>
      <c r="C29" s="132"/>
      <c r="D29" s="118"/>
      <c r="E29" s="132"/>
      <c r="F29" s="142"/>
      <c r="G29" s="147" t="s">
        <v>23</v>
      </c>
      <c r="H29" s="148"/>
      <c r="I29" s="148"/>
      <c r="J29" s="149"/>
      <c r="K29" s="60" t="s">
        <v>24</v>
      </c>
      <c r="L29" s="112"/>
      <c r="M29" s="113" t="s">
        <v>25</v>
      </c>
      <c r="N29" s="59" t="s">
        <v>26</v>
      </c>
    </row>
    <row r="30" spans="1:14" ht="80.25" customHeight="1" thickBot="1" x14ac:dyDescent="0.35">
      <c r="A30" s="137"/>
      <c r="B30" s="138"/>
      <c r="C30" s="139"/>
      <c r="D30" s="140"/>
      <c r="E30" s="140"/>
      <c r="F30" s="140"/>
      <c r="G30" s="140"/>
      <c r="H30" s="140"/>
      <c r="I30" s="140"/>
      <c r="J30" s="140"/>
      <c r="K30" s="140"/>
      <c r="L30" s="140"/>
      <c r="M30" s="140"/>
      <c r="N30" s="141"/>
    </row>
    <row r="31" spans="1:14" ht="21" customHeight="1" x14ac:dyDescent="0.3">
      <c r="A31" s="135">
        <v>8</v>
      </c>
      <c r="B31" s="133"/>
      <c r="C31" s="134"/>
      <c r="D31" s="73"/>
      <c r="E31" s="143"/>
      <c r="F31" s="144"/>
      <c r="G31" s="150"/>
      <c r="H31" s="151"/>
      <c r="I31" s="74"/>
      <c r="J31" s="17">
        <f>IF(G31=0, 0, G31/I31)</f>
        <v>0</v>
      </c>
      <c r="K31" s="75"/>
      <c r="L31" s="145"/>
      <c r="M31" s="146"/>
      <c r="N31" s="18">
        <f>IF(J31=0,K31*L31,L31*J31)</f>
        <v>0</v>
      </c>
    </row>
    <row r="32" spans="1:14" x14ac:dyDescent="0.3">
      <c r="A32" s="136"/>
      <c r="B32" s="131" t="s">
        <v>22</v>
      </c>
      <c r="C32" s="132"/>
      <c r="D32" s="118"/>
      <c r="E32" s="132"/>
      <c r="F32" s="142"/>
      <c r="G32" s="147" t="s">
        <v>23</v>
      </c>
      <c r="H32" s="148"/>
      <c r="I32" s="148"/>
      <c r="J32" s="149"/>
      <c r="K32" s="60" t="s">
        <v>24</v>
      </c>
      <c r="L32" s="112"/>
      <c r="M32" s="113" t="s">
        <v>25</v>
      </c>
      <c r="N32" s="59" t="s">
        <v>26</v>
      </c>
    </row>
    <row r="33" spans="1:14" ht="80.25" customHeight="1" thickBot="1" x14ac:dyDescent="0.35">
      <c r="A33" s="137"/>
      <c r="B33" s="138"/>
      <c r="C33" s="139"/>
      <c r="D33" s="140"/>
      <c r="E33" s="140"/>
      <c r="F33" s="140"/>
      <c r="G33" s="140"/>
      <c r="H33" s="140"/>
      <c r="I33" s="140"/>
      <c r="J33" s="140"/>
      <c r="K33" s="140"/>
      <c r="L33" s="140"/>
      <c r="M33" s="140"/>
      <c r="N33" s="141"/>
    </row>
    <row r="34" spans="1:14" ht="21" customHeight="1" x14ac:dyDescent="0.3">
      <c r="A34" s="135">
        <v>9</v>
      </c>
      <c r="B34" s="133"/>
      <c r="C34" s="134"/>
      <c r="D34" s="73"/>
      <c r="E34" s="143"/>
      <c r="F34" s="144"/>
      <c r="G34" s="150"/>
      <c r="H34" s="151"/>
      <c r="I34" s="74"/>
      <c r="J34" s="17">
        <f>IF(G34=0, 0, G34/I34)</f>
        <v>0</v>
      </c>
      <c r="K34" s="75"/>
      <c r="L34" s="145"/>
      <c r="M34" s="146"/>
      <c r="N34" s="18">
        <f>IF(J34=0,K34*L34,L34*J34)</f>
        <v>0</v>
      </c>
    </row>
    <row r="35" spans="1:14" x14ac:dyDescent="0.3">
      <c r="A35" s="136"/>
      <c r="B35" s="131" t="s">
        <v>22</v>
      </c>
      <c r="C35" s="132"/>
      <c r="D35" s="118"/>
      <c r="E35" s="132"/>
      <c r="F35" s="142"/>
      <c r="G35" s="147" t="s">
        <v>23</v>
      </c>
      <c r="H35" s="148"/>
      <c r="I35" s="148"/>
      <c r="J35" s="149"/>
      <c r="K35" s="60" t="s">
        <v>24</v>
      </c>
      <c r="L35" s="112"/>
      <c r="M35" s="113" t="s">
        <v>25</v>
      </c>
      <c r="N35" s="59" t="s">
        <v>26</v>
      </c>
    </row>
    <row r="36" spans="1:14" ht="80.25" customHeight="1" thickBot="1" x14ac:dyDescent="0.35">
      <c r="A36" s="137"/>
      <c r="B36" s="138"/>
      <c r="C36" s="139"/>
      <c r="D36" s="140"/>
      <c r="E36" s="140"/>
      <c r="F36" s="140"/>
      <c r="G36" s="140"/>
      <c r="H36" s="140"/>
      <c r="I36" s="140"/>
      <c r="J36" s="140"/>
      <c r="K36" s="140"/>
      <c r="L36" s="140"/>
      <c r="M36" s="140"/>
      <c r="N36" s="141"/>
    </row>
    <row r="37" spans="1:14" ht="21" customHeight="1" x14ac:dyDescent="0.3">
      <c r="A37" s="135">
        <v>10</v>
      </c>
      <c r="B37" s="133"/>
      <c r="C37" s="134"/>
      <c r="D37" s="73"/>
      <c r="E37" s="143"/>
      <c r="F37" s="144"/>
      <c r="G37" s="150"/>
      <c r="H37" s="151"/>
      <c r="I37" s="74"/>
      <c r="J37" s="17">
        <f>IF(G37=0, 0, G37/I37)</f>
        <v>0</v>
      </c>
      <c r="K37" s="75"/>
      <c r="L37" s="145"/>
      <c r="M37" s="146"/>
      <c r="N37" s="18">
        <f>IF(J37=0,K37*L37,L37*J37)</f>
        <v>0</v>
      </c>
    </row>
    <row r="38" spans="1:14" x14ac:dyDescent="0.3">
      <c r="A38" s="136"/>
      <c r="B38" s="131" t="s">
        <v>22</v>
      </c>
      <c r="C38" s="132"/>
      <c r="D38" s="118"/>
      <c r="E38" s="132"/>
      <c r="F38" s="142"/>
      <c r="G38" s="147" t="s">
        <v>23</v>
      </c>
      <c r="H38" s="148"/>
      <c r="I38" s="148"/>
      <c r="J38" s="149"/>
      <c r="K38" s="60" t="s">
        <v>24</v>
      </c>
      <c r="L38" s="112"/>
      <c r="M38" s="113" t="s">
        <v>25</v>
      </c>
      <c r="N38" s="59" t="s">
        <v>26</v>
      </c>
    </row>
    <row r="39" spans="1:14" ht="80.25" customHeight="1" thickBot="1" x14ac:dyDescent="0.35">
      <c r="A39" s="137"/>
      <c r="B39" s="138"/>
      <c r="C39" s="139"/>
      <c r="D39" s="140"/>
      <c r="E39" s="140"/>
      <c r="F39" s="140"/>
      <c r="G39" s="140"/>
      <c r="H39" s="140"/>
      <c r="I39" s="140"/>
      <c r="J39" s="140"/>
      <c r="K39" s="140"/>
      <c r="L39" s="140"/>
      <c r="M39" s="140"/>
      <c r="N39" s="141"/>
    </row>
  </sheetData>
  <sheetProtection algorithmName="SHA-512" hashValue="qj96EehIZQ7FHsD/JMfL8kgo20cWrDnw4CctaSBCVEQl8Z2GSu/DszVGcmpBpBJVBJgzJQ5m0D2Q04FYqfLPjA==" saltValue="SBNXEE6GcmomukK8sJx6cA==" spinCount="100000" sheet="1" formatColumns="0" formatRows="0" selectLockedCells="1"/>
  <mergeCells count="105">
    <mergeCell ref="A1:N1"/>
    <mergeCell ref="B12:N12"/>
    <mergeCell ref="A10:A12"/>
    <mergeCell ref="A8:N8"/>
    <mergeCell ref="E11:F11"/>
    <mergeCell ref="B10:C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B16:C16"/>
    <mergeCell ref="B13:C13"/>
    <mergeCell ref="B14:C14"/>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23:C23"/>
    <mergeCell ref="B22:C22"/>
    <mergeCell ref="B20:C20"/>
    <mergeCell ref="B19:C19"/>
    <mergeCell ref="B17:C17"/>
    <mergeCell ref="B25:C25"/>
    <mergeCell ref="B38:C38"/>
    <mergeCell ref="B37:C37"/>
    <mergeCell ref="B35:C35"/>
    <mergeCell ref="B34:C34"/>
    <mergeCell ref="B32:C32"/>
    <mergeCell ref="B31:C31"/>
  </mergeCell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120" zoomScaleNormal="120" workbookViewId="0">
      <selection activeCell="B6" sqref="B6"/>
    </sheetView>
  </sheetViews>
  <sheetFormatPr defaultColWidth="9.109375" defaultRowHeight="14.4" x14ac:dyDescent="0.3"/>
  <cols>
    <col min="1" max="1" width="30.33203125" style="1" bestFit="1" customWidth="1"/>
    <col min="2" max="2" width="73.33203125" style="1" customWidth="1"/>
    <col min="3" max="16384" width="9.109375" style="1"/>
  </cols>
  <sheetData>
    <row r="1" spans="1:2" ht="21" x14ac:dyDescent="0.3">
      <c r="A1" s="191" t="str">
        <f>'Table A-Staffing'!A2</f>
        <v>FY2023 National Summer Transportation Institute (NSTI) Program</v>
      </c>
      <c r="B1" s="191"/>
    </row>
    <row r="2" spans="1:2" ht="21" x14ac:dyDescent="0.3">
      <c r="A2" s="192" t="s">
        <v>27</v>
      </c>
      <c r="B2" s="192"/>
    </row>
    <row r="3" spans="1:2" ht="18" x14ac:dyDescent="0.3">
      <c r="A3" s="121" t="s">
        <v>28</v>
      </c>
      <c r="B3" s="101" t="str">
        <f>IF('Table A-Staffing'!E4="","",'Table A-Staffing'!E4)</f>
        <v>Maryland</v>
      </c>
    </row>
    <row r="4" spans="1:2" ht="18" x14ac:dyDescent="0.3">
      <c r="A4" s="121" t="s">
        <v>6</v>
      </c>
      <c r="B4" s="122" t="str">
        <f>IF('Table A-Staffing'!C5="","",'Table A-Staffing'!C5)</f>
        <v>Institution of Higher Education (IHE)</v>
      </c>
    </row>
    <row r="5" spans="1:2" ht="41.25" customHeight="1" x14ac:dyDescent="0.3">
      <c r="A5" s="190" t="s">
        <v>29</v>
      </c>
      <c r="B5" s="190"/>
    </row>
    <row r="6" spans="1:2" ht="15.6" x14ac:dyDescent="0.3">
      <c r="A6" s="64" t="s">
        <v>30</v>
      </c>
      <c r="B6" s="76"/>
    </row>
    <row r="7" spans="1:2" ht="15.6" x14ac:dyDescent="0.3">
      <c r="A7" s="64" t="s">
        <v>31</v>
      </c>
      <c r="B7" s="76"/>
    </row>
    <row r="8" spans="1:2" ht="15.6" x14ac:dyDescent="0.3">
      <c r="A8" s="64" t="s">
        <v>32</v>
      </c>
      <c r="B8" s="76"/>
    </row>
    <row r="9" spans="1:2" ht="4.5" customHeight="1" x14ac:dyDescent="0.3">
      <c r="A9" s="61"/>
      <c r="B9" s="62"/>
    </row>
    <row r="10" spans="1:2" ht="15.6" x14ac:dyDescent="0.3">
      <c r="A10" s="64" t="s">
        <v>30</v>
      </c>
      <c r="B10" s="76"/>
    </row>
    <row r="11" spans="1:2" ht="15.6" x14ac:dyDescent="0.3">
      <c r="A11" s="64" t="s">
        <v>31</v>
      </c>
      <c r="B11" s="76"/>
    </row>
    <row r="12" spans="1:2" ht="15.6" x14ac:dyDescent="0.3">
      <c r="A12" s="64" t="s">
        <v>32</v>
      </c>
      <c r="B12" s="76"/>
    </row>
    <row r="13" spans="1:2" ht="4.5" customHeight="1" x14ac:dyDescent="0.3">
      <c r="A13" s="63"/>
      <c r="B13" s="62"/>
    </row>
    <row r="14" spans="1:2" ht="15.6" x14ac:dyDescent="0.3">
      <c r="A14" s="64" t="s">
        <v>30</v>
      </c>
      <c r="B14" s="76"/>
    </row>
    <row r="15" spans="1:2" ht="15.6" x14ac:dyDescent="0.3">
      <c r="A15" s="64" t="s">
        <v>31</v>
      </c>
      <c r="B15" s="76"/>
    </row>
    <row r="16" spans="1:2" ht="15.6" x14ac:dyDescent="0.3">
      <c r="A16" s="64" t="s">
        <v>32</v>
      </c>
      <c r="B16" s="76"/>
    </row>
    <row r="17" spans="1:2" ht="4.5" customHeight="1" x14ac:dyDescent="0.3">
      <c r="A17" s="61"/>
      <c r="B17" s="62"/>
    </row>
    <row r="18" spans="1:2" ht="15.6" x14ac:dyDescent="0.3">
      <c r="A18" s="64" t="s">
        <v>30</v>
      </c>
      <c r="B18" s="76"/>
    </row>
    <row r="19" spans="1:2" ht="15.6" x14ac:dyDescent="0.3">
      <c r="A19" s="64" t="s">
        <v>31</v>
      </c>
      <c r="B19" s="76"/>
    </row>
    <row r="20" spans="1:2" ht="15.6" x14ac:dyDescent="0.3">
      <c r="A20" s="64" t="s">
        <v>32</v>
      </c>
      <c r="B20" s="76"/>
    </row>
    <row r="21" spans="1:2" ht="4.5" customHeight="1" x14ac:dyDescent="0.3">
      <c r="A21" s="61"/>
      <c r="B21" s="62"/>
    </row>
    <row r="22" spans="1:2" ht="15.6" x14ac:dyDescent="0.3">
      <c r="A22" s="64" t="s">
        <v>30</v>
      </c>
      <c r="B22" s="76"/>
    </row>
    <row r="23" spans="1:2" ht="15.6" x14ac:dyDescent="0.3">
      <c r="A23" s="64" t="s">
        <v>31</v>
      </c>
      <c r="B23" s="76"/>
    </row>
    <row r="24" spans="1:2" ht="15.6" x14ac:dyDescent="0.3">
      <c r="A24" s="64" t="s">
        <v>32</v>
      </c>
      <c r="B24" s="76"/>
    </row>
    <row r="25" spans="1:2" ht="4.5" customHeight="1" x14ac:dyDescent="0.3">
      <c r="A25" s="61"/>
      <c r="B25" s="62"/>
    </row>
    <row r="26" spans="1:2" ht="15.6" x14ac:dyDescent="0.3">
      <c r="A26" s="64" t="s">
        <v>30</v>
      </c>
      <c r="B26" s="76"/>
    </row>
    <row r="27" spans="1:2" ht="15.6" x14ac:dyDescent="0.3">
      <c r="A27" s="64" t="s">
        <v>31</v>
      </c>
      <c r="B27" s="76"/>
    </row>
    <row r="28" spans="1:2" ht="15.6" x14ac:dyDescent="0.3">
      <c r="A28" s="64" t="s">
        <v>32</v>
      </c>
      <c r="B28" s="76"/>
    </row>
    <row r="29" spans="1:2" ht="4.5" customHeight="1" x14ac:dyDescent="0.3">
      <c r="A29" s="61"/>
      <c r="B29" s="62"/>
    </row>
    <row r="30" spans="1:2" ht="15.6" x14ac:dyDescent="0.3">
      <c r="A30" s="64" t="s">
        <v>30</v>
      </c>
      <c r="B30" s="76"/>
    </row>
    <row r="31" spans="1:2" ht="15.6" x14ac:dyDescent="0.3">
      <c r="A31" s="64" t="s">
        <v>31</v>
      </c>
      <c r="B31" s="76"/>
    </row>
    <row r="32" spans="1:2" ht="15.6" x14ac:dyDescent="0.3">
      <c r="A32" s="64" t="s">
        <v>32</v>
      </c>
      <c r="B32" s="76"/>
    </row>
    <row r="33" spans="1:2" ht="4.5" customHeight="1" x14ac:dyDescent="0.3">
      <c r="A33" s="61"/>
      <c r="B33" s="62"/>
    </row>
    <row r="34" spans="1:2" ht="15.6" x14ac:dyDescent="0.3">
      <c r="A34" s="64" t="s">
        <v>30</v>
      </c>
      <c r="B34" s="76"/>
    </row>
    <row r="35" spans="1:2" ht="15.6" x14ac:dyDescent="0.3">
      <c r="A35" s="64" t="s">
        <v>31</v>
      </c>
      <c r="B35" s="76"/>
    </row>
    <row r="36" spans="1:2" ht="15.6" x14ac:dyDescent="0.3">
      <c r="A36" s="64" t="s">
        <v>32</v>
      </c>
      <c r="B36" s="76"/>
    </row>
    <row r="37" spans="1:2" ht="4.5" customHeight="1" x14ac:dyDescent="0.3">
      <c r="A37" s="61"/>
      <c r="B37" s="62"/>
    </row>
    <row r="38" spans="1:2" ht="15.6" x14ac:dyDescent="0.3">
      <c r="A38" s="64" t="s">
        <v>30</v>
      </c>
      <c r="B38" s="76"/>
    </row>
    <row r="39" spans="1:2" ht="15.6" x14ac:dyDescent="0.3">
      <c r="A39" s="64" t="s">
        <v>31</v>
      </c>
      <c r="B39" s="76"/>
    </row>
    <row r="40" spans="1:2" ht="15.6" x14ac:dyDescent="0.3">
      <c r="A40" s="64" t="s">
        <v>32</v>
      </c>
      <c r="B40" s="76"/>
    </row>
    <row r="41" spans="1:2" ht="4.5" customHeight="1" x14ac:dyDescent="0.3">
      <c r="A41" s="61"/>
      <c r="B41" s="62"/>
    </row>
    <row r="42" spans="1:2" ht="15.6" x14ac:dyDescent="0.3">
      <c r="A42" s="64" t="s">
        <v>30</v>
      </c>
      <c r="B42" s="76"/>
    </row>
    <row r="43" spans="1:2" ht="15.6" x14ac:dyDescent="0.3">
      <c r="A43" s="64" t="s">
        <v>31</v>
      </c>
      <c r="B43" s="76"/>
    </row>
    <row r="44" spans="1:2" ht="15.6" x14ac:dyDescent="0.3">
      <c r="A44" s="64" t="s">
        <v>32</v>
      </c>
      <c r="B44" s="76"/>
    </row>
    <row r="45" spans="1:2" ht="4.5" customHeight="1" x14ac:dyDescent="0.3">
      <c r="A45" s="61"/>
      <c r="B45" s="63"/>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5"/>
  <sheetViews>
    <sheetView zoomScale="120" zoomScaleNormal="120" workbookViewId="0">
      <selection activeCell="B11" sqref="B11"/>
    </sheetView>
  </sheetViews>
  <sheetFormatPr defaultColWidth="9.109375" defaultRowHeight="14.4" x14ac:dyDescent="0.3"/>
  <cols>
    <col min="1" max="1" width="5.33203125" style="1" customWidth="1"/>
    <col min="2" max="2" width="25.44140625" style="1" bestFit="1" customWidth="1"/>
    <col min="3" max="3" width="28.5546875" style="1" customWidth="1"/>
    <col min="4" max="4" width="34.6640625" style="1" customWidth="1"/>
    <col min="5" max="5" width="19.44140625" style="1" customWidth="1"/>
    <col min="6" max="6" width="16.5546875" style="1" customWidth="1"/>
    <col min="7" max="16384" width="9.109375" style="1"/>
  </cols>
  <sheetData>
    <row r="1" spans="1:6" ht="21" customHeight="1" x14ac:dyDescent="0.3">
      <c r="A1" s="203" t="str">
        <f>'Table A-Staffing'!A2</f>
        <v>FY2023 National Summer Transportation Institute (NSTI) Program</v>
      </c>
      <c r="B1" s="204"/>
      <c r="C1" s="204"/>
      <c r="D1" s="204"/>
      <c r="E1" s="204"/>
      <c r="F1" s="205"/>
    </row>
    <row r="2" spans="1:6" ht="21" customHeight="1" x14ac:dyDescent="0.3">
      <c r="A2" s="206" t="s">
        <v>33</v>
      </c>
      <c r="B2" s="192"/>
      <c r="C2" s="192"/>
      <c r="D2" s="192"/>
      <c r="E2" s="192"/>
      <c r="F2" s="207"/>
    </row>
    <row r="3" spans="1:6" ht="18" x14ac:dyDescent="0.3">
      <c r="A3" s="202" t="s">
        <v>28</v>
      </c>
      <c r="B3" s="202"/>
      <c r="C3" s="209" t="str">
        <f>IF('Table A-Staffing'!E4="","",'Table A-Staffing'!E4)</f>
        <v>Maryland</v>
      </c>
      <c r="D3" s="209"/>
      <c r="E3" s="209"/>
      <c r="F3" s="209"/>
    </row>
    <row r="4" spans="1:6" ht="18" x14ac:dyDescent="0.3">
      <c r="A4" s="202" t="s">
        <v>6</v>
      </c>
      <c r="B4" s="202"/>
      <c r="C4" s="208" t="str">
        <f>IF('Table A-Staffing'!C5="","",'Table A-Staffing'!C5)</f>
        <v>Institution of Higher Education (IHE)</v>
      </c>
      <c r="D4" s="208"/>
      <c r="E4" s="208"/>
      <c r="F4" s="208"/>
    </row>
    <row r="5" spans="1:6" ht="96.75" customHeight="1" thickBot="1" x14ac:dyDescent="0.35">
      <c r="A5" s="210" t="s">
        <v>34</v>
      </c>
      <c r="B5" s="210"/>
      <c r="C5" s="210"/>
      <c r="D5" s="210"/>
      <c r="E5" s="210"/>
      <c r="F5" s="210"/>
    </row>
    <row r="6" spans="1:6" ht="32.25" customHeight="1" x14ac:dyDescent="0.3">
      <c r="A6" s="193">
        <v>1</v>
      </c>
      <c r="B6" s="65" t="s">
        <v>35</v>
      </c>
      <c r="C6" s="65" t="s">
        <v>36</v>
      </c>
      <c r="D6" s="66" t="s">
        <v>37</v>
      </c>
      <c r="E6" s="67" t="s">
        <v>38</v>
      </c>
      <c r="F6" s="67" t="s">
        <v>39</v>
      </c>
    </row>
    <row r="7" spans="1:6" x14ac:dyDescent="0.3">
      <c r="A7" s="194"/>
      <c r="B7" s="82" t="s">
        <v>157</v>
      </c>
      <c r="C7" s="82" t="s">
        <v>158</v>
      </c>
      <c r="D7" s="81" t="s">
        <v>159</v>
      </c>
      <c r="E7" s="77"/>
      <c r="F7" s="77">
        <v>200</v>
      </c>
    </row>
    <row r="8" spans="1:6" x14ac:dyDescent="0.3">
      <c r="A8" s="194"/>
      <c r="B8" s="196" t="s">
        <v>40</v>
      </c>
      <c r="C8" s="197"/>
      <c r="D8" s="197"/>
      <c r="E8" s="197"/>
      <c r="F8" s="198"/>
    </row>
    <row r="9" spans="1:6" ht="39.75" customHeight="1" thickBot="1" x14ac:dyDescent="0.35">
      <c r="A9" s="195"/>
      <c r="B9" s="199" t="s">
        <v>160</v>
      </c>
      <c r="C9" s="200"/>
      <c r="D9" s="200"/>
      <c r="E9" s="200"/>
      <c r="F9" s="201"/>
    </row>
    <row r="10" spans="1:6" ht="32.25" customHeight="1" x14ac:dyDescent="0.3">
      <c r="A10" s="193">
        <v>2</v>
      </c>
      <c r="B10" s="65" t="str">
        <f>$B$6</f>
        <v>Name or Contact</v>
      </c>
      <c r="C10" s="65" t="str">
        <f>$C$6</f>
        <v>Title</v>
      </c>
      <c r="D10" s="66" t="str">
        <f>$D$6</f>
        <v>Organization</v>
      </c>
      <c r="E10" s="67" t="str">
        <f>$E$6</f>
        <v>Donated Funds or Value of Services</v>
      </c>
      <c r="F10" s="67" t="str">
        <f>$F$6</f>
        <v>Estimated Cost (if any)</v>
      </c>
    </row>
    <row r="11" spans="1:6" ht="15.6" x14ac:dyDescent="0.3">
      <c r="A11" s="194"/>
      <c r="B11" s="79"/>
      <c r="C11" s="80"/>
      <c r="D11" s="81"/>
      <c r="E11" s="77"/>
      <c r="F11" s="77"/>
    </row>
    <row r="12" spans="1:6" x14ac:dyDescent="0.3">
      <c r="A12" s="194"/>
      <c r="B12" s="196" t="str">
        <f>$B$8</f>
        <v>Role and Contribution Narrative</v>
      </c>
      <c r="C12" s="197"/>
      <c r="D12" s="197"/>
      <c r="E12" s="197"/>
      <c r="F12" s="198"/>
    </row>
    <row r="13" spans="1:6" ht="39.75" customHeight="1" thickBot="1" x14ac:dyDescent="0.35">
      <c r="A13" s="195"/>
      <c r="B13" s="199"/>
      <c r="C13" s="200"/>
      <c r="D13" s="200"/>
      <c r="E13" s="200"/>
      <c r="F13" s="201"/>
    </row>
    <row r="14" spans="1:6" ht="32.25" customHeight="1" x14ac:dyDescent="0.3">
      <c r="A14" s="193">
        <v>3</v>
      </c>
      <c r="B14" s="65" t="str">
        <f>$B$6</f>
        <v>Name or Contact</v>
      </c>
      <c r="C14" s="65" t="str">
        <f>$C$6</f>
        <v>Title</v>
      </c>
      <c r="D14" s="66" t="str">
        <f>$D$6</f>
        <v>Organization</v>
      </c>
      <c r="E14" s="67" t="str">
        <f>$E$6</f>
        <v>Donated Funds or Value of Services</v>
      </c>
      <c r="F14" s="67" t="str">
        <f>$F$6</f>
        <v>Estimated Cost (if any)</v>
      </c>
    </row>
    <row r="15" spans="1:6" ht="15.6" x14ac:dyDescent="0.3">
      <c r="A15" s="194"/>
      <c r="B15" s="79"/>
      <c r="C15" s="80"/>
      <c r="D15" s="81"/>
      <c r="E15" s="77"/>
      <c r="F15" s="77"/>
    </row>
    <row r="16" spans="1:6" x14ac:dyDescent="0.3">
      <c r="A16" s="194"/>
      <c r="B16" s="196" t="str">
        <f>$B$8</f>
        <v>Role and Contribution Narrative</v>
      </c>
      <c r="C16" s="197"/>
      <c r="D16" s="197"/>
      <c r="E16" s="197"/>
      <c r="F16" s="198"/>
    </row>
    <row r="17" spans="1:6" ht="39.75" customHeight="1" thickBot="1" x14ac:dyDescent="0.35">
      <c r="A17" s="195"/>
      <c r="B17" s="199"/>
      <c r="C17" s="200"/>
      <c r="D17" s="200"/>
      <c r="E17" s="200"/>
      <c r="F17" s="201"/>
    </row>
    <row r="18" spans="1:6" ht="32.25" customHeight="1" x14ac:dyDescent="0.3">
      <c r="A18" s="193">
        <v>4</v>
      </c>
      <c r="B18" s="65" t="str">
        <f>$B$6</f>
        <v>Name or Contact</v>
      </c>
      <c r="C18" s="65" t="str">
        <f>$C$6</f>
        <v>Title</v>
      </c>
      <c r="D18" s="66" t="str">
        <f>$D$6</f>
        <v>Organization</v>
      </c>
      <c r="E18" s="67" t="str">
        <f>$E$6</f>
        <v>Donated Funds or Value of Services</v>
      </c>
      <c r="F18" s="67" t="str">
        <f>$F$6</f>
        <v>Estimated Cost (if any)</v>
      </c>
    </row>
    <row r="19" spans="1:6" ht="15.6" x14ac:dyDescent="0.3">
      <c r="A19" s="194"/>
      <c r="B19" s="79"/>
      <c r="C19" s="80"/>
      <c r="D19" s="81"/>
      <c r="E19" s="77"/>
      <c r="F19" s="77"/>
    </row>
    <row r="20" spans="1:6" x14ac:dyDescent="0.3">
      <c r="A20" s="194"/>
      <c r="B20" s="196" t="str">
        <f>$B$8</f>
        <v>Role and Contribution Narrative</v>
      </c>
      <c r="C20" s="197"/>
      <c r="D20" s="197"/>
      <c r="E20" s="197"/>
      <c r="F20" s="198"/>
    </row>
    <row r="21" spans="1:6" ht="39.75" customHeight="1" thickBot="1" x14ac:dyDescent="0.35">
      <c r="A21" s="195"/>
      <c r="B21" s="199"/>
      <c r="C21" s="200"/>
      <c r="D21" s="200"/>
      <c r="E21" s="200"/>
      <c r="F21" s="201"/>
    </row>
    <row r="22" spans="1:6" ht="32.25" customHeight="1" x14ac:dyDescent="0.3">
      <c r="A22" s="193">
        <v>5</v>
      </c>
      <c r="B22" s="65" t="str">
        <f>$B$6</f>
        <v>Name or Contact</v>
      </c>
      <c r="C22" s="65" t="str">
        <f>$C$6</f>
        <v>Title</v>
      </c>
      <c r="D22" s="66" t="str">
        <f>$D$6</f>
        <v>Organization</v>
      </c>
      <c r="E22" s="67" t="str">
        <f>$E$6</f>
        <v>Donated Funds or Value of Services</v>
      </c>
      <c r="F22" s="67" t="str">
        <f>$F$6</f>
        <v>Estimated Cost (if any)</v>
      </c>
    </row>
    <row r="23" spans="1:6" ht="15.6" x14ac:dyDescent="0.3">
      <c r="A23" s="194"/>
      <c r="B23" s="79"/>
      <c r="C23" s="80"/>
      <c r="D23" s="81"/>
      <c r="E23" s="77"/>
      <c r="F23" s="77"/>
    </row>
    <row r="24" spans="1:6" x14ac:dyDescent="0.3">
      <c r="A24" s="194"/>
      <c r="B24" s="196" t="str">
        <f>$B$8</f>
        <v>Role and Contribution Narrative</v>
      </c>
      <c r="C24" s="197"/>
      <c r="D24" s="197"/>
      <c r="E24" s="197"/>
      <c r="F24" s="198"/>
    </row>
    <row r="25" spans="1:6" ht="39.75" customHeight="1" thickBot="1" x14ac:dyDescent="0.35">
      <c r="A25" s="195"/>
      <c r="B25" s="199"/>
      <c r="C25" s="200"/>
      <c r="D25" s="200"/>
      <c r="E25" s="200"/>
      <c r="F25" s="201"/>
    </row>
    <row r="26" spans="1:6" ht="32.25" customHeight="1" x14ac:dyDescent="0.3">
      <c r="A26" s="193">
        <v>6</v>
      </c>
      <c r="B26" s="65" t="str">
        <f>$B$6</f>
        <v>Name or Contact</v>
      </c>
      <c r="C26" s="65" t="str">
        <f>$C$6</f>
        <v>Title</v>
      </c>
      <c r="D26" s="66" t="str">
        <f>$D$6</f>
        <v>Organization</v>
      </c>
      <c r="E26" s="67" t="str">
        <f>$E$6</f>
        <v>Donated Funds or Value of Services</v>
      </c>
      <c r="F26" s="67" t="str">
        <f>$F$6</f>
        <v>Estimated Cost (if any)</v>
      </c>
    </row>
    <row r="27" spans="1:6" ht="15.6" x14ac:dyDescent="0.3">
      <c r="A27" s="194"/>
      <c r="B27" s="79"/>
      <c r="C27" s="80"/>
      <c r="D27" s="81"/>
      <c r="E27" s="77"/>
      <c r="F27" s="77"/>
    </row>
    <row r="28" spans="1:6" x14ac:dyDescent="0.3">
      <c r="A28" s="194"/>
      <c r="B28" s="196" t="str">
        <f>$B$8</f>
        <v>Role and Contribution Narrative</v>
      </c>
      <c r="C28" s="197"/>
      <c r="D28" s="197"/>
      <c r="E28" s="197"/>
      <c r="F28" s="198"/>
    </row>
    <row r="29" spans="1:6" ht="39.75" customHeight="1" thickBot="1" x14ac:dyDescent="0.35">
      <c r="A29" s="195"/>
      <c r="B29" s="199"/>
      <c r="C29" s="200"/>
      <c r="D29" s="200"/>
      <c r="E29" s="200"/>
      <c r="F29" s="201"/>
    </row>
    <row r="30" spans="1:6" ht="32.25" customHeight="1" x14ac:dyDescent="0.3">
      <c r="A30" s="193">
        <v>7</v>
      </c>
      <c r="B30" s="65" t="str">
        <f>$B$6</f>
        <v>Name or Contact</v>
      </c>
      <c r="C30" s="65" t="str">
        <f>$C$6</f>
        <v>Title</v>
      </c>
      <c r="D30" s="66" t="str">
        <f>$D$6</f>
        <v>Organization</v>
      </c>
      <c r="E30" s="67" t="str">
        <f>$E$6</f>
        <v>Donated Funds or Value of Services</v>
      </c>
      <c r="F30" s="67" t="str">
        <f>$F$6</f>
        <v>Estimated Cost (if any)</v>
      </c>
    </row>
    <row r="31" spans="1:6" ht="15.6" x14ac:dyDescent="0.3">
      <c r="A31" s="194"/>
      <c r="B31" s="79"/>
      <c r="C31" s="80"/>
      <c r="D31" s="81"/>
      <c r="E31" s="77"/>
      <c r="F31" s="77"/>
    </row>
    <row r="32" spans="1:6" x14ac:dyDescent="0.3">
      <c r="A32" s="194"/>
      <c r="B32" s="196" t="str">
        <f>$B$8</f>
        <v>Role and Contribution Narrative</v>
      </c>
      <c r="C32" s="197"/>
      <c r="D32" s="197"/>
      <c r="E32" s="197"/>
      <c r="F32" s="198"/>
    </row>
    <row r="33" spans="1:6" ht="39.75" customHeight="1" thickBot="1" x14ac:dyDescent="0.35">
      <c r="A33" s="195"/>
      <c r="B33" s="199"/>
      <c r="C33" s="200"/>
      <c r="D33" s="200"/>
      <c r="E33" s="200"/>
      <c r="F33" s="201"/>
    </row>
    <row r="34" spans="1:6" ht="32.25" customHeight="1" x14ac:dyDescent="0.3">
      <c r="A34" s="193">
        <v>8</v>
      </c>
      <c r="B34" s="65" t="str">
        <f>$B$6</f>
        <v>Name or Contact</v>
      </c>
      <c r="C34" s="65" t="str">
        <f>$C$6</f>
        <v>Title</v>
      </c>
      <c r="D34" s="66" t="str">
        <f>$D$6</f>
        <v>Organization</v>
      </c>
      <c r="E34" s="67" t="str">
        <f>$E$6</f>
        <v>Donated Funds or Value of Services</v>
      </c>
      <c r="F34" s="67" t="str">
        <f>$F$6</f>
        <v>Estimated Cost (if any)</v>
      </c>
    </row>
    <row r="35" spans="1:6" ht="15.6" x14ac:dyDescent="0.3">
      <c r="A35" s="194"/>
      <c r="B35" s="79"/>
      <c r="C35" s="80"/>
      <c r="D35" s="81"/>
      <c r="E35" s="77"/>
      <c r="F35" s="77"/>
    </row>
    <row r="36" spans="1:6" x14ac:dyDescent="0.3">
      <c r="A36" s="194"/>
      <c r="B36" s="196" t="str">
        <f>$B$8</f>
        <v>Role and Contribution Narrative</v>
      </c>
      <c r="C36" s="197"/>
      <c r="D36" s="197"/>
      <c r="E36" s="197"/>
      <c r="F36" s="198"/>
    </row>
    <row r="37" spans="1:6" ht="39.75" customHeight="1" thickBot="1" x14ac:dyDescent="0.35">
      <c r="A37" s="195"/>
      <c r="B37" s="199"/>
      <c r="C37" s="200"/>
      <c r="D37" s="200"/>
      <c r="E37" s="200"/>
      <c r="F37" s="201"/>
    </row>
    <row r="38" spans="1:6" ht="32.25" customHeight="1" x14ac:dyDescent="0.3">
      <c r="A38" s="193">
        <v>9</v>
      </c>
      <c r="B38" s="65" t="str">
        <f>$B$6</f>
        <v>Name or Contact</v>
      </c>
      <c r="C38" s="65" t="str">
        <f>$C$6</f>
        <v>Title</v>
      </c>
      <c r="D38" s="66" t="str">
        <f>$D$6</f>
        <v>Organization</v>
      </c>
      <c r="E38" s="67" t="str">
        <f>$E$6</f>
        <v>Donated Funds or Value of Services</v>
      </c>
      <c r="F38" s="67" t="str">
        <f>$F$6</f>
        <v>Estimated Cost (if any)</v>
      </c>
    </row>
    <row r="39" spans="1:6" ht="15.6" x14ac:dyDescent="0.3">
      <c r="A39" s="194"/>
      <c r="B39" s="79"/>
      <c r="C39" s="80"/>
      <c r="D39" s="81"/>
      <c r="E39" s="77"/>
      <c r="F39" s="77"/>
    </row>
    <row r="40" spans="1:6" x14ac:dyDescent="0.3">
      <c r="A40" s="194"/>
      <c r="B40" s="196" t="str">
        <f>$B$8</f>
        <v>Role and Contribution Narrative</v>
      </c>
      <c r="C40" s="197"/>
      <c r="D40" s="197"/>
      <c r="E40" s="197"/>
      <c r="F40" s="198"/>
    </row>
    <row r="41" spans="1:6" ht="39.75" customHeight="1" thickBot="1" x14ac:dyDescent="0.35">
      <c r="A41" s="195"/>
      <c r="B41" s="199"/>
      <c r="C41" s="200"/>
      <c r="D41" s="200"/>
      <c r="E41" s="200"/>
      <c r="F41" s="201"/>
    </row>
    <row r="42" spans="1:6" ht="32.25" customHeight="1" x14ac:dyDescent="0.3">
      <c r="A42" s="193">
        <v>10</v>
      </c>
      <c r="B42" s="65" t="str">
        <f>$B$6</f>
        <v>Name or Contact</v>
      </c>
      <c r="C42" s="65" t="str">
        <f>$C$6</f>
        <v>Title</v>
      </c>
      <c r="D42" s="66" t="str">
        <f>$D$6</f>
        <v>Organization</v>
      </c>
      <c r="E42" s="67" t="str">
        <f>$E$6</f>
        <v>Donated Funds or Value of Services</v>
      </c>
      <c r="F42" s="67" t="str">
        <f>$F$6</f>
        <v>Estimated Cost (if any)</v>
      </c>
    </row>
    <row r="43" spans="1:6" ht="15.6" x14ac:dyDescent="0.3">
      <c r="A43" s="194"/>
      <c r="B43" s="79"/>
      <c r="C43" s="80"/>
      <c r="D43" s="81"/>
      <c r="E43" s="77"/>
      <c r="F43" s="77"/>
    </row>
    <row r="44" spans="1:6" x14ac:dyDescent="0.3">
      <c r="A44" s="194"/>
      <c r="B44" s="196" t="str">
        <f>$B$8</f>
        <v>Role and Contribution Narrative</v>
      </c>
      <c r="C44" s="197"/>
      <c r="D44" s="197"/>
      <c r="E44" s="197"/>
      <c r="F44" s="198"/>
    </row>
    <row r="45" spans="1:6" ht="39.75" customHeight="1" thickBot="1" x14ac:dyDescent="0.35">
      <c r="A45" s="195"/>
      <c r="B45" s="199"/>
      <c r="C45" s="200"/>
      <c r="D45" s="200"/>
      <c r="E45" s="200"/>
      <c r="F45" s="201"/>
    </row>
  </sheetData>
  <sheetProtection algorithmName="SHA-512" hashValue="fs4clPYfhZ4EfkMK+++CRfQ6ifvoEWj6Wny7eXZW+tyvJstqqgVlygbaQWSLdS03kY8KfOpMbQ6700JBJNzsOQ==" saltValue="YqKeIBCdfmKPhS1gF6m0Xw==" spinCount="100000" sheet="1" formatColumns="0" formatRows="0" selectLockedCells="1"/>
  <mergeCells count="37">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42:A45"/>
    <mergeCell ref="B44:F44"/>
    <mergeCell ref="B45:F45"/>
    <mergeCell ref="A34:A37"/>
    <mergeCell ref="B36:F36"/>
    <mergeCell ref="B37:F37"/>
    <mergeCell ref="A38:A41"/>
    <mergeCell ref="B40:F40"/>
    <mergeCell ref="B41:F41"/>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pageSetUpPr fitToPage="1"/>
  </sheetPr>
  <dimension ref="A1:B55"/>
  <sheetViews>
    <sheetView zoomScale="110" zoomScaleNormal="110" workbookViewId="0">
      <selection activeCell="B6" sqref="B6"/>
    </sheetView>
  </sheetViews>
  <sheetFormatPr defaultRowHeight="14.4" x14ac:dyDescent="0.3"/>
  <cols>
    <col min="1" max="1" width="21.44140625" customWidth="1"/>
    <col min="2" max="2" width="80.33203125" customWidth="1"/>
  </cols>
  <sheetData>
    <row r="1" spans="1:2" ht="21" customHeight="1" x14ac:dyDescent="0.3">
      <c r="A1" s="211" t="str">
        <f>'Table A-Staffing'!A2</f>
        <v>FY2023 National Summer Transportation Institute (NSTI) Program</v>
      </c>
      <c r="B1" s="211"/>
    </row>
    <row r="2" spans="1:2" ht="21" customHeight="1" x14ac:dyDescent="0.3">
      <c r="A2" s="212" t="s">
        <v>41</v>
      </c>
      <c r="B2" s="212"/>
    </row>
    <row r="3" spans="1:2" ht="18" x14ac:dyDescent="0.3">
      <c r="A3" s="121" t="s">
        <v>28</v>
      </c>
      <c r="B3" s="122" t="str">
        <f>IF('Table A-Staffing'!E4="","",'Table A-Staffing'!E4)</f>
        <v>Maryland</v>
      </c>
    </row>
    <row r="4" spans="1:2" ht="18" x14ac:dyDescent="0.3">
      <c r="A4" s="121" t="s">
        <v>6</v>
      </c>
      <c r="B4" s="122" t="str">
        <f>IF('Table A-Staffing'!C5="","",'Table A-Staffing'!C5)</f>
        <v>Institution of Higher Education (IHE)</v>
      </c>
    </row>
    <row r="5" spans="1:2" ht="66.75" customHeight="1" x14ac:dyDescent="0.3">
      <c r="A5" s="213" t="s">
        <v>42</v>
      </c>
      <c r="B5" s="214"/>
    </row>
    <row r="6" spans="1:2" ht="15.6" x14ac:dyDescent="0.3">
      <c r="A6" s="68" t="s">
        <v>43</v>
      </c>
      <c r="B6" s="78" t="s">
        <v>161</v>
      </c>
    </row>
    <row r="7" spans="1:2" ht="15.6" x14ac:dyDescent="0.3">
      <c r="A7" s="68" t="s">
        <v>44</v>
      </c>
      <c r="B7" s="78" t="s">
        <v>144</v>
      </c>
    </row>
    <row r="8" spans="1:2" ht="48.75" customHeight="1" x14ac:dyDescent="0.3">
      <c r="A8" s="68" t="s">
        <v>45</v>
      </c>
      <c r="B8" s="78" t="s">
        <v>162</v>
      </c>
    </row>
    <row r="9" spans="1:2" ht="15.6" x14ac:dyDescent="0.3">
      <c r="A9" s="69" t="s">
        <v>46</v>
      </c>
      <c r="B9" s="78" t="s">
        <v>163</v>
      </c>
    </row>
    <row r="10" spans="1:2" ht="4.5" customHeight="1" x14ac:dyDescent="0.3">
      <c r="A10" s="70"/>
      <c r="B10" s="72"/>
    </row>
    <row r="11" spans="1:2" ht="15.6" x14ac:dyDescent="0.3">
      <c r="A11" s="68" t="s">
        <v>47</v>
      </c>
      <c r="B11" s="78" t="s">
        <v>164</v>
      </c>
    </row>
    <row r="12" spans="1:2" ht="15.6" x14ac:dyDescent="0.3">
      <c r="A12" s="68" t="s">
        <v>44</v>
      </c>
      <c r="B12" s="78" t="s">
        <v>165</v>
      </c>
    </row>
    <row r="13" spans="1:2" ht="48.75" customHeight="1" x14ac:dyDescent="0.3">
      <c r="A13" s="68" t="s">
        <v>45</v>
      </c>
      <c r="B13" s="78" t="s">
        <v>166</v>
      </c>
    </row>
    <row r="14" spans="1:2" ht="15.6" x14ac:dyDescent="0.3">
      <c r="A14" s="69" t="s">
        <v>46</v>
      </c>
      <c r="B14" s="78" t="s">
        <v>167</v>
      </c>
    </row>
    <row r="15" spans="1:2" ht="4.5" customHeight="1" x14ac:dyDescent="0.3">
      <c r="A15" s="70"/>
      <c r="B15" s="72"/>
    </row>
    <row r="16" spans="1:2" ht="15.6" x14ac:dyDescent="0.3">
      <c r="A16" s="68" t="s">
        <v>48</v>
      </c>
      <c r="B16" s="78" t="s">
        <v>168</v>
      </c>
    </row>
    <row r="17" spans="1:2" ht="15.6" x14ac:dyDescent="0.3">
      <c r="A17" s="68" t="s">
        <v>44</v>
      </c>
      <c r="B17" s="78" t="s">
        <v>144</v>
      </c>
    </row>
    <row r="18" spans="1:2" ht="48.75" customHeight="1" x14ac:dyDescent="0.3">
      <c r="A18" s="68" t="s">
        <v>45</v>
      </c>
      <c r="B18" s="78" t="s">
        <v>169</v>
      </c>
    </row>
    <row r="19" spans="1:2" ht="15.6" x14ac:dyDescent="0.3">
      <c r="A19" s="69" t="s">
        <v>46</v>
      </c>
      <c r="B19" s="78" t="s">
        <v>170</v>
      </c>
    </row>
    <row r="20" spans="1:2" ht="4.5" customHeight="1" x14ac:dyDescent="0.3">
      <c r="A20" s="70"/>
      <c r="B20" s="72"/>
    </row>
    <row r="21" spans="1:2" ht="15.6" x14ac:dyDescent="0.3">
      <c r="A21" s="68" t="s">
        <v>49</v>
      </c>
      <c r="B21" s="78" t="s">
        <v>171</v>
      </c>
    </row>
    <row r="22" spans="1:2" ht="15.6" x14ac:dyDescent="0.3">
      <c r="A22" s="68" t="s">
        <v>44</v>
      </c>
      <c r="B22" s="78" t="s">
        <v>172</v>
      </c>
    </row>
    <row r="23" spans="1:2" ht="48.75" customHeight="1" x14ac:dyDescent="0.3">
      <c r="A23" s="68" t="s">
        <v>45</v>
      </c>
      <c r="B23" s="78" t="s">
        <v>173</v>
      </c>
    </row>
    <row r="24" spans="1:2" ht="15.6" x14ac:dyDescent="0.3">
      <c r="A24" s="69" t="s">
        <v>46</v>
      </c>
      <c r="B24" s="78" t="s">
        <v>174</v>
      </c>
    </row>
    <row r="25" spans="1:2" ht="4.5" customHeight="1" x14ac:dyDescent="0.3">
      <c r="A25" s="70"/>
      <c r="B25" s="72"/>
    </row>
    <row r="26" spans="1:2" ht="15.6" x14ac:dyDescent="0.3">
      <c r="A26" s="68" t="s">
        <v>50</v>
      </c>
      <c r="B26" s="78" t="s">
        <v>175</v>
      </c>
    </row>
    <row r="27" spans="1:2" ht="15.6" x14ac:dyDescent="0.3">
      <c r="A27" s="68" t="s">
        <v>44</v>
      </c>
      <c r="B27" s="78" t="s">
        <v>176</v>
      </c>
    </row>
    <row r="28" spans="1:2" ht="48.75" customHeight="1" x14ac:dyDescent="0.3">
      <c r="A28" s="68" t="s">
        <v>45</v>
      </c>
      <c r="B28" s="78" t="s">
        <v>177</v>
      </c>
    </row>
    <row r="29" spans="1:2" ht="15.6" x14ac:dyDescent="0.3">
      <c r="A29" s="69" t="s">
        <v>46</v>
      </c>
      <c r="B29" s="78" t="s">
        <v>174</v>
      </c>
    </row>
    <row r="30" spans="1:2" ht="4.5" customHeight="1" x14ac:dyDescent="0.3">
      <c r="A30" s="70"/>
      <c r="B30" s="72"/>
    </row>
    <row r="31" spans="1:2" ht="15.6" x14ac:dyDescent="0.3">
      <c r="A31" s="68" t="s">
        <v>51</v>
      </c>
      <c r="B31" s="78" t="s">
        <v>178</v>
      </c>
    </row>
    <row r="32" spans="1:2" ht="15.6" x14ac:dyDescent="0.3">
      <c r="A32" s="68" t="s">
        <v>44</v>
      </c>
      <c r="B32" s="78" t="s">
        <v>179</v>
      </c>
    </row>
    <row r="33" spans="1:2" ht="48.75" customHeight="1" x14ac:dyDescent="0.3">
      <c r="A33" s="68" t="s">
        <v>45</v>
      </c>
      <c r="B33" s="78" t="s">
        <v>180</v>
      </c>
    </row>
    <row r="34" spans="1:2" ht="15.6" x14ac:dyDescent="0.3">
      <c r="A34" s="69" t="s">
        <v>46</v>
      </c>
      <c r="B34" s="78" t="s">
        <v>181</v>
      </c>
    </row>
    <row r="35" spans="1:2" ht="4.5" customHeight="1" x14ac:dyDescent="0.3">
      <c r="A35" s="71"/>
      <c r="B35" s="72"/>
    </row>
    <row r="36" spans="1:2" ht="15.6" x14ac:dyDescent="0.3">
      <c r="A36" s="68" t="s">
        <v>52</v>
      </c>
      <c r="B36" s="78" t="s">
        <v>182</v>
      </c>
    </row>
    <row r="37" spans="1:2" ht="15.6" x14ac:dyDescent="0.3">
      <c r="A37" s="68" t="s">
        <v>44</v>
      </c>
      <c r="B37" s="78" t="s">
        <v>183</v>
      </c>
    </row>
    <row r="38" spans="1:2" ht="48.75" customHeight="1" x14ac:dyDescent="0.3">
      <c r="A38" s="68" t="s">
        <v>45</v>
      </c>
      <c r="B38" s="78" t="s">
        <v>184</v>
      </c>
    </row>
    <row r="39" spans="1:2" ht="15.6" x14ac:dyDescent="0.3">
      <c r="A39" s="69" t="s">
        <v>46</v>
      </c>
      <c r="B39" s="78" t="s">
        <v>185</v>
      </c>
    </row>
    <row r="40" spans="1:2" ht="4.5" customHeight="1" x14ac:dyDescent="0.3">
      <c r="A40" s="71"/>
      <c r="B40" s="72"/>
    </row>
    <row r="41" spans="1:2" ht="15.6" x14ac:dyDescent="0.3">
      <c r="A41" s="68" t="s">
        <v>53</v>
      </c>
      <c r="B41" s="78" t="s">
        <v>186</v>
      </c>
    </row>
    <row r="42" spans="1:2" ht="15.6" x14ac:dyDescent="0.3">
      <c r="A42" s="68" t="s">
        <v>44</v>
      </c>
      <c r="B42" s="78" t="s">
        <v>183</v>
      </c>
    </row>
    <row r="43" spans="1:2" ht="48.75" customHeight="1" x14ac:dyDescent="0.3">
      <c r="A43" s="68" t="s">
        <v>45</v>
      </c>
      <c r="B43" s="78" t="s">
        <v>187</v>
      </c>
    </row>
    <row r="44" spans="1:2" ht="15.6" x14ac:dyDescent="0.3">
      <c r="A44" s="69" t="s">
        <v>46</v>
      </c>
      <c r="B44" s="78" t="s">
        <v>185</v>
      </c>
    </row>
    <row r="45" spans="1:2" ht="4.5" customHeight="1" x14ac:dyDescent="0.3">
      <c r="A45" s="71"/>
      <c r="B45" s="72"/>
    </row>
    <row r="46" spans="1:2" ht="15.6" x14ac:dyDescent="0.3">
      <c r="A46" s="68" t="s">
        <v>54</v>
      </c>
      <c r="B46" s="78"/>
    </row>
    <row r="47" spans="1:2" ht="15.6" x14ac:dyDescent="0.3">
      <c r="A47" s="68" t="s">
        <v>44</v>
      </c>
      <c r="B47" s="78"/>
    </row>
    <row r="48" spans="1:2" ht="48.75" customHeight="1" x14ac:dyDescent="0.3">
      <c r="A48" s="68" t="s">
        <v>45</v>
      </c>
      <c r="B48" s="78"/>
    </row>
    <row r="49" spans="1:2" ht="15.6" x14ac:dyDescent="0.3">
      <c r="A49" s="69" t="s">
        <v>46</v>
      </c>
      <c r="B49" s="78"/>
    </row>
    <row r="50" spans="1:2" ht="4.5" customHeight="1" x14ac:dyDescent="0.3">
      <c r="A50" s="71"/>
      <c r="B50" s="72"/>
    </row>
    <row r="51" spans="1:2" ht="15.6" x14ac:dyDescent="0.3">
      <c r="A51" s="68" t="s">
        <v>55</v>
      </c>
      <c r="B51" s="78"/>
    </row>
    <row r="52" spans="1:2" ht="15.6" x14ac:dyDescent="0.3">
      <c r="A52" s="68" t="s">
        <v>44</v>
      </c>
      <c r="B52" s="78"/>
    </row>
    <row r="53" spans="1:2" ht="48.75" customHeight="1" x14ac:dyDescent="0.3">
      <c r="A53" s="68" t="s">
        <v>45</v>
      </c>
      <c r="B53" s="78"/>
    </row>
    <row r="54" spans="1:2" ht="15.6" x14ac:dyDescent="0.3">
      <c r="A54" s="69" t="s">
        <v>46</v>
      </c>
      <c r="B54" s="78"/>
    </row>
    <row r="55" spans="1:2" ht="4.5" customHeight="1" x14ac:dyDescent="0.3">
      <c r="A55" s="114"/>
      <c r="B55" s="115"/>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M185"/>
  <sheetViews>
    <sheetView zoomScaleNormal="100" workbookViewId="0">
      <selection activeCell="A6" sqref="A6:L6"/>
    </sheetView>
  </sheetViews>
  <sheetFormatPr defaultColWidth="9" defaultRowHeight="15.6" x14ac:dyDescent="0.3"/>
  <cols>
    <col min="1" max="1" width="3.109375" style="8" customWidth="1"/>
    <col min="2" max="2" width="19.6640625" style="8" customWidth="1"/>
    <col min="3" max="3" width="7.5546875" style="8" customWidth="1"/>
    <col min="4" max="4" width="11.5546875" style="8" bestFit="1" customWidth="1"/>
    <col min="5" max="5" width="11.33203125" style="14" customWidth="1"/>
    <col min="6" max="6" width="10.33203125" style="14" customWidth="1"/>
    <col min="7" max="7" width="16.5546875" style="14" bestFit="1" customWidth="1"/>
    <col min="8" max="9" width="16.5546875" style="28" bestFit="1" customWidth="1"/>
    <col min="10" max="10" width="18.33203125" style="28" bestFit="1" customWidth="1"/>
    <col min="11" max="11" width="8.109375" style="28" customWidth="1"/>
    <col min="12" max="12" width="20.5546875" style="28" customWidth="1"/>
    <col min="13" max="14" width="9" style="22" customWidth="1"/>
    <col min="15" max="16384" width="9" style="22"/>
  </cols>
  <sheetData>
    <row r="1" spans="1:12" s="20" customFormat="1" ht="21" customHeight="1" x14ac:dyDescent="0.3">
      <c r="A1" s="191" t="str">
        <f>'Table A-Staffing'!A2</f>
        <v>FY2023 National Summer Transportation Institute (NSTI) Program</v>
      </c>
      <c r="B1" s="191"/>
      <c r="C1" s="191"/>
      <c r="D1" s="191"/>
      <c r="E1" s="191"/>
      <c r="F1" s="191"/>
      <c r="G1" s="191"/>
      <c r="H1" s="191"/>
      <c r="I1" s="191"/>
      <c r="J1" s="191"/>
      <c r="K1" s="191"/>
      <c r="L1" s="191"/>
    </row>
    <row r="2" spans="1:12" s="20" customFormat="1" ht="21" customHeight="1" x14ac:dyDescent="0.3">
      <c r="A2" s="192" t="s">
        <v>56</v>
      </c>
      <c r="B2" s="192"/>
      <c r="C2" s="192"/>
      <c r="D2" s="192"/>
      <c r="E2" s="192"/>
      <c r="F2" s="192"/>
      <c r="G2" s="192"/>
      <c r="H2" s="192"/>
      <c r="I2" s="192"/>
      <c r="J2" s="192"/>
      <c r="K2" s="192"/>
      <c r="L2" s="192"/>
    </row>
    <row r="3" spans="1:12" s="8" customFormat="1" ht="36.75" customHeight="1" x14ac:dyDescent="0.3">
      <c r="A3" s="368" t="s">
        <v>57</v>
      </c>
      <c r="B3" s="369"/>
      <c r="C3" s="368" t="s">
        <v>58</v>
      </c>
      <c r="D3" s="369"/>
      <c r="E3" s="19" t="s">
        <v>59</v>
      </c>
      <c r="F3" s="127" t="s">
        <v>60</v>
      </c>
      <c r="G3" s="393" t="s">
        <v>61</v>
      </c>
      <c r="H3" s="394"/>
      <c r="I3" s="394"/>
      <c r="J3" s="395"/>
      <c r="K3" s="128" t="s">
        <v>62</v>
      </c>
      <c r="L3" s="19" t="s">
        <v>63</v>
      </c>
    </row>
    <row r="4" spans="1:12" s="8" customFormat="1" ht="33" customHeight="1" x14ac:dyDescent="0.35">
      <c r="A4" s="389" t="s">
        <v>64</v>
      </c>
      <c r="B4" s="390"/>
      <c r="C4" s="370">
        <v>20.204999999999998</v>
      </c>
      <c r="D4" s="371"/>
      <c r="E4" s="31">
        <v>2023</v>
      </c>
      <c r="F4" s="129" t="str">
        <f>IF('Table A-Staffing'!C4="","",'Table A-Staffing'!C4)</f>
        <v>MD</v>
      </c>
      <c r="G4" s="396" t="str">
        <f>IF('Table A-Staffing'!C5="","",'Table A-Staffing'!C5)</f>
        <v>Institution of Higher Education (IHE)</v>
      </c>
      <c r="H4" s="397"/>
      <c r="I4" s="397"/>
      <c r="J4" s="398"/>
      <c r="K4" s="117"/>
      <c r="L4" s="107">
        <v>44804</v>
      </c>
    </row>
    <row r="5" spans="1:12" s="8" customFormat="1" ht="6" customHeight="1" x14ac:dyDescent="0.3">
      <c r="A5" s="4"/>
      <c r="B5" s="4"/>
      <c r="C5" s="4"/>
      <c r="D5" s="4"/>
      <c r="E5" s="5"/>
      <c r="F5" s="5"/>
      <c r="G5" s="5"/>
      <c r="H5" s="6"/>
      <c r="I5" s="6"/>
      <c r="J5" s="6"/>
      <c r="K5" s="6"/>
      <c r="L5" s="5"/>
    </row>
    <row r="6" spans="1:12" s="21" customFormat="1" ht="21" x14ac:dyDescent="0.4">
      <c r="A6" s="356" t="s">
        <v>65</v>
      </c>
      <c r="B6" s="356"/>
      <c r="C6" s="356"/>
      <c r="D6" s="356"/>
      <c r="E6" s="356"/>
      <c r="F6" s="356"/>
      <c r="G6" s="356"/>
      <c r="H6" s="356"/>
      <c r="I6" s="356"/>
      <c r="J6" s="356"/>
      <c r="K6" s="356"/>
      <c r="L6" s="356"/>
    </row>
    <row r="7" spans="1:12" s="8" customFormat="1" ht="30" customHeight="1" x14ac:dyDescent="0.3">
      <c r="A7" s="391" t="s">
        <v>66</v>
      </c>
      <c r="B7" s="391"/>
      <c r="C7" s="382" t="s">
        <v>67</v>
      </c>
      <c r="D7" s="383"/>
      <c r="E7" s="383"/>
      <c r="F7" s="380" t="s">
        <v>68</v>
      </c>
      <c r="G7" s="381"/>
      <c r="H7" s="233" t="s">
        <v>69</v>
      </c>
      <c r="I7" s="234"/>
      <c r="J7" s="7" t="s">
        <v>70</v>
      </c>
      <c r="K7" s="233" t="s">
        <v>71</v>
      </c>
      <c r="L7" s="234"/>
    </row>
    <row r="8" spans="1:12" s="8" customFormat="1" ht="31.5" customHeight="1" x14ac:dyDescent="0.4">
      <c r="A8" s="392">
        <v>50000</v>
      </c>
      <c r="B8" s="392"/>
      <c r="C8" s="384">
        <v>0</v>
      </c>
      <c r="D8" s="385"/>
      <c r="E8" s="386"/>
      <c r="F8" s="387">
        <v>0</v>
      </c>
      <c r="G8" s="388"/>
      <c r="H8" s="378">
        <v>338.93</v>
      </c>
      <c r="I8" s="379"/>
      <c r="J8" s="108">
        <v>0</v>
      </c>
      <c r="K8" s="235">
        <f>SUM(A8:J8)</f>
        <v>50338.93</v>
      </c>
      <c r="L8" s="236"/>
    </row>
    <row r="9" spans="1:12" ht="5.25" customHeight="1" x14ac:dyDescent="0.3">
      <c r="A9" s="2"/>
      <c r="B9" s="2"/>
      <c r="C9" s="2"/>
      <c r="D9" s="2"/>
      <c r="E9" s="3"/>
      <c r="F9" s="3"/>
      <c r="G9" s="3"/>
      <c r="H9" s="3"/>
      <c r="I9" s="3"/>
      <c r="J9" s="3"/>
      <c r="K9" s="3"/>
      <c r="L9" s="3"/>
    </row>
    <row r="10" spans="1:12" ht="21" x14ac:dyDescent="0.4">
      <c r="A10" s="356" t="s">
        <v>72</v>
      </c>
      <c r="B10" s="356"/>
      <c r="C10" s="356"/>
      <c r="D10" s="356"/>
      <c r="E10" s="356"/>
      <c r="F10" s="356"/>
      <c r="G10" s="356"/>
      <c r="H10" s="356"/>
      <c r="I10" s="356"/>
      <c r="J10" s="356"/>
      <c r="K10" s="356"/>
      <c r="L10" s="356"/>
    </row>
    <row r="11" spans="1:12" x14ac:dyDescent="0.3">
      <c r="A11" s="357" t="s">
        <v>73</v>
      </c>
      <c r="B11" s="358"/>
      <c r="C11" s="358"/>
      <c r="D11" s="359"/>
      <c r="E11" s="363" t="s">
        <v>74</v>
      </c>
      <c r="F11" s="364"/>
      <c r="G11" s="364"/>
      <c r="H11" s="364"/>
      <c r="I11" s="364"/>
      <c r="J11" s="364"/>
      <c r="K11" s="364"/>
      <c r="L11" s="365"/>
    </row>
    <row r="12" spans="1:12" ht="18" x14ac:dyDescent="0.3">
      <c r="A12" s="360"/>
      <c r="B12" s="361"/>
      <c r="C12" s="361"/>
      <c r="D12" s="362"/>
      <c r="E12" s="372" t="s">
        <v>75</v>
      </c>
      <c r="F12" s="373"/>
      <c r="G12" s="57" t="s">
        <v>76</v>
      </c>
      <c r="H12" s="58" t="s">
        <v>77</v>
      </c>
      <c r="I12" s="58" t="s">
        <v>78</v>
      </c>
      <c r="J12" s="57" t="s">
        <v>79</v>
      </c>
      <c r="K12" s="241" t="s">
        <v>71</v>
      </c>
      <c r="L12" s="242"/>
    </row>
    <row r="13" spans="1:12" ht="28.5" customHeight="1" x14ac:dyDescent="0.35">
      <c r="A13" s="367" t="s">
        <v>80</v>
      </c>
      <c r="B13" s="367"/>
      <c r="C13" s="367"/>
      <c r="D13" s="367"/>
      <c r="E13" s="324">
        <f>E35+E51+E59+E67+E75+E83+E91+E99</f>
        <v>18099.940000000002</v>
      </c>
      <c r="F13" s="325"/>
      <c r="G13" s="32">
        <f>G35+G51+G59+G67+G75+G83+G91+G99</f>
        <v>0</v>
      </c>
      <c r="H13" s="32">
        <f>H35+H51+H59+H67+H75+H83+H91+H99</f>
        <v>0</v>
      </c>
      <c r="I13" s="32">
        <f>I35+I51+I59+I67+I75+I83+I91+I99</f>
        <v>0</v>
      </c>
      <c r="J13" s="32">
        <f>J35+J51+J59+J67+J75+J83+J91+J99</f>
        <v>0</v>
      </c>
      <c r="K13" s="239">
        <f>SUM(E13:J13)</f>
        <v>18099.940000000002</v>
      </c>
      <c r="L13" s="240"/>
    </row>
    <row r="14" spans="1:12" ht="28.5" customHeight="1" x14ac:dyDescent="0.35">
      <c r="A14" s="367" t="s">
        <v>81</v>
      </c>
      <c r="B14" s="367"/>
      <c r="C14" s="367"/>
      <c r="D14" s="367"/>
      <c r="E14" s="324">
        <f>E108+E116+E124+E134</f>
        <v>27375.07</v>
      </c>
      <c r="F14" s="325"/>
      <c r="G14" s="32">
        <f>G108+G116+G124+G134</f>
        <v>0</v>
      </c>
      <c r="H14" s="32">
        <f>H108+H116+H124+H134</f>
        <v>0</v>
      </c>
      <c r="I14" s="32">
        <f>I108+I116+I124+I134</f>
        <v>338.93</v>
      </c>
      <c r="J14" s="32">
        <f>J108+J116+J124+J134</f>
        <v>0</v>
      </c>
      <c r="K14" s="239">
        <f>SUM(E14:J14)</f>
        <v>27714</v>
      </c>
      <c r="L14" s="240"/>
    </row>
    <row r="15" spans="1:12" ht="28.5" customHeight="1" x14ac:dyDescent="0.35">
      <c r="A15" s="367" t="s">
        <v>82</v>
      </c>
      <c r="B15" s="367"/>
      <c r="C15" s="367"/>
      <c r="D15" s="367"/>
      <c r="E15" s="324">
        <f>E144</f>
        <v>4524.99</v>
      </c>
      <c r="F15" s="325"/>
      <c r="G15" s="32">
        <f>G144</f>
        <v>0</v>
      </c>
      <c r="H15" s="32">
        <f t="shared" ref="H15:J15" si="0">H144</f>
        <v>0</v>
      </c>
      <c r="I15" s="32">
        <f t="shared" si="0"/>
        <v>0</v>
      </c>
      <c r="J15" s="32">
        <f t="shared" si="0"/>
        <v>0</v>
      </c>
      <c r="K15" s="239">
        <f>SUM(E15:J15)</f>
        <v>4524.99</v>
      </c>
      <c r="L15" s="240"/>
    </row>
    <row r="16" spans="1:12" ht="28.5" customHeight="1" x14ac:dyDescent="0.4">
      <c r="A16" s="366" t="s">
        <v>83</v>
      </c>
      <c r="B16" s="366"/>
      <c r="C16" s="366"/>
      <c r="D16" s="366"/>
      <c r="E16" s="326">
        <f>SUM(E13:F15)</f>
        <v>50000</v>
      </c>
      <c r="F16" s="327"/>
      <c r="G16" s="33">
        <f>SUM(G13:G15)</f>
        <v>0</v>
      </c>
      <c r="H16" s="33">
        <f>SUM(H13:H15)</f>
        <v>0</v>
      </c>
      <c r="I16" s="33">
        <f t="shared" ref="I16:J16" si="1">SUM(I13:I15)</f>
        <v>338.93</v>
      </c>
      <c r="J16" s="33">
        <f t="shared" si="1"/>
        <v>0</v>
      </c>
      <c r="K16" s="237">
        <f>SUM(L13:L15)</f>
        <v>0</v>
      </c>
      <c r="L16" s="238"/>
    </row>
    <row r="17" spans="1:13" ht="6.75" customHeight="1" x14ac:dyDescent="0.3">
      <c r="A17" s="2"/>
      <c r="B17" s="2"/>
      <c r="C17" s="2"/>
      <c r="D17" s="2"/>
      <c r="E17" s="3"/>
      <c r="F17" s="3"/>
      <c r="G17" s="3"/>
      <c r="H17" s="3"/>
      <c r="I17" s="3"/>
      <c r="J17" s="3"/>
      <c r="K17" s="3"/>
      <c r="L17" s="3"/>
    </row>
    <row r="18" spans="1:13" s="8" customFormat="1" ht="21" x14ac:dyDescent="0.4">
      <c r="A18" s="356" t="s">
        <v>84</v>
      </c>
      <c r="B18" s="356"/>
      <c r="C18" s="356"/>
      <c r="D18" s="356"/>
      <c r="E18" s="356"/>
      <c r="F18" s="356"/>
      <c r="G18" s="356"/>
      <c r="H18" s="356"/>
      <c r="I18" s="356"/>
      <c r="J18" s="356"/>
      <c r="K18" s="356"/>
      <c r="L18" s="356"/>
    </row>
    <row r="19" spans="1:13" s="8" customFormat="1" ht="18" x14ac:dyDescent="0.35">
      <c r="A19" s="347" t="s">
        <v>73</v>
      </c>
      <c r="B19" s="348"/>
      <c r="C19" s="348"/>
      <c r="D19" s="349"/>
      <c r="E19" s="341" t="s">
        <v>74</v>
      </c>
      <c r="F19" s="342"/>
      <c r="G19" s="342"/>
      <c r="H19" s="342"/>
      <c r="I19" s="342"/>
      <c r="J19" s="342"/>
      <c r="K19" s="342"/>
      <c r="L19" s="343"/>
    </row>
    <row r="20" spans="1:13" s="8" customFormat="1" ht="36" customHeight="1" x14ac:dyDescent="0.3">
      <c r="A20" s="350"/>
      <c r="B20" s="351"/>
      <c r="C20" s="351"/>
      <c r="D20" s="352"/>
      <c r="E20" s="372" t="s">
        <v>85</v>
      </c>
      <c r="F20" s="373"/>
      <c r="G20" s="57" t="s">
        <v>76</v>
      </c>
      <c r="H20" s="58" t="s">
        <v>77</v>
      </c>
      <c r="I20" s="58" t="s">
        <v>78</v>
      </c>
      <c r="J20" s="57" t="s">
        <v>79</v>
      </c>
      <c r="K20" s="241" t="s">
        <v>71</v>
      </c>
      <c r="L20" s="242"/>
    </row>
    <row r="21" spans="1:13" s="8" customFormat="1" x14ac:dyDescent="0.3">
      <c r="A21" s="328" t="s">
        <v>86</v>
      </c>
      <c r="B21" s="329"/>
      <c r="C21" s="329"/>
      <c r="D21" s="329"/>
      <c r="E21" s="329"/>
      <c r="F21" s="329"/>
      <c r="G21" s="329"/>
      <c r="H21" s="329"/>
      <c r="I21" s="329"/>
      <c r="J21" s="329"/>
      <c r="K21" s="329"/>
      <c r="L21" s="330"/>
    </row>
    <row r="22" spans="1:13" s="8" customFormat="1" ht="15.75" customHeight="1" x14ac:dyDescent="0.3">
      <c r="A22" s="116" t="s">
        <v>87</v>
      </c>
      <c r="B22" s="51"/>
      <c r="C22" s="51"/>
      <c r="D22" s="51"/>
      <c r="E22" s="52"/>
      <c r="F22" s="52"/>
      <c r="G22" s="52"/>
      <c r="H22" s="52"/>
      <c r="I22" s="52"/>
      <c r="J22" s="52"/>
      <c r="K22" s="52"/>
      <c r="L22" s="53"/>
      <c r="M22" s="23"/>
    </row>
    <row r="23" spans="1:13" s="8" customFormat="1" ht="72" customHeight="1" x14ac:dyDescent="0.3">
      <c r="A23" s="375" t="s">
        <v>88</v>
      </c>
      <c r="B23" s="376"/>
      <c r="C23" s="376"/>
      <c r="D23" s="376"/>
      <c r="E23" s="376"/>
      <c r="F23" s="376"/>
      <c r="G23" s="376"/>
      <c r="H23" s="376"/>
      <c r="I23" s="376"/>
      <c r="J23" s="376"/>
      <c r="K23" s="376"/>
      <c r="L23" s="377"/>
      <c r="M23" s="23"/>
    </row>
    <row r="24" spans="1:13" s="8" customFormat="1" ht="15.75" customHeight="1" x14ac:dyDescent="0.3">
      <c r="A24" s="322" t="s">
        <v>89</v>
      </c>
      <c r="B24" s="374"/>
      <c r="C24" s="34" t="s">
        <v>90</v>
      </c>
      <c r="D24" s="34" t="s">
        <v>91</v>
      </c>
      <c r="E24" s="317" t="s">
        <v>92</v>
      </c>
      <c r="F24" s="318"/>
      <c r="G24" s="318"/>
      <c r="H24" s="318"/>
      <c r="I24" s="318"/>
      <c r="J24" s="319"/>
      <c r="K24" s="229" t="s">
        <v>71</v>
      </c>
      <c r="L24" s="230"/>
      <c r="M24" s="23"/>
    </row>
    <row r="25" spans="1:13" s="8" customFormat="1" ht="15.75" customHeight="1" x14ac:dyDescent="0.3">
      <c r="A25" s="87">
        <f>'Table A-Staffing'!A10</f>
        <v>1</v>
      </c>
      <c r="B25" s="88" t="str">
        <f>IF('Table A-Staffing'!D10=0, "", 'Table A-Staffing'!D10)</f>
        <v>Program Director</v>
      </c>
      <c r="C25" s="89">
        <f>IF(B25="", "",'Table A-Staffing'!L10)</f>
        <v>100</v>
      </c>
      <c r="D25" s="90">
        <f>IF(B25="", "",'Table A-Staffing'!N10)</f>
        <v>4194.3114290659432</v>
      </c>
      <c r="E25" s="316">
        <v>4194.3100000000004</v>
      </c>
      <c r="F25" s="246"/>
      <c r="G25" s="109"/>
      <c r="H25" s="109"/>
      <c r="I25" s="109"/>
      <c r="J25" s="109"/>
      <c r="K25" s="243">
        <f t="shared" ref="K25:K34" si="2">IF(B25="", "", SUM(E25:J25))</f>
        <v>4194.3100000000004</v>
      </c>
      <c r="L25" s="244"/>
      <c r="M25" s="23"/>
    </row>
    <row r="26" spans="1:13" s="8" customFormat="1" ht="15.75" customHeight="1" x14ac:dyDescent="0.3">
      <c r="A26" s="87">
        <f>'Table A-Staffing'!A13</f>
        <v>2</v>
      </c>
      <c r="B26" s="88" t="str">
        <f>IF('Table A-Staffing'!D13=0, "", 'Table A-Staffing'!D13)</f>
        <v>NSTI Program Coordinator</v>
      </c>
      <c r="C26" s="89">
        <f>IF(B26="", "",'Table A-Staffing'!L13)</f>
        <v>100</v>
      </c>
      <c r="D26" s="90">
        <f>IF(B26="", "",'Table A-Staffing'!N13)</f>
        <v>3966.9993653724105</v>
      </c>
      <c r="E26" s="316">
        <v>3967</v>
      </c>
      <c r="F26" s="246"/>
      <c r="G26" s="109"/>
      <c r="H26" s="109"/>
      <c r="I26" s="109"/>
      <c r="J26" s="109"/>
      <c r="K26" s="243">
        <f t="shared" si="2"/>
        <v>3967</v>
      </c>
      <c r="L26" s="244"/>
      <c r="M26" s="23"/>
    </row>
    <row r="27" spans="1:13" s="8" customFormat="1" ht="15.75" customHeight="1" x14ac:dyDescent="0.3">
      <c r="A27" s="87">
        <f>'Table A-Staffing'!A16</f>
        <v>3</v>
      </c>
      <c r="B27" s="88" t="str">
        <f>IF('Table A-Staffing'!D16=0, "", 'Table A-Staffing'!D16)</f>
        <v>Program Assistant</v>
      </c>
      <c r="C27" s="89">
        <f>IF(B27="", "",'Table A-Staffing'!L16)</f>
        <v>360</v>
      </c>
      <c r="D27" s="90">
        <f>IF(B27="", "",'Table A-Staffing'!N16)</f>
        <v>3600</v>
      </c>
      <c r="E27" s="316">
        <v>3600</v>
      </c>
      <c r="F27" s="246"/>
      <c r="G27" s="109"/>
      <c r="H27" s="109"/>
      <c r="I27" s="109"/>
      <c r="J27" s="109"/>
      <c r="K27" s="243">
        <f t="shared" si="2"/>
        <v>3600</v>
      </c>
      <c r="L27" s="244"/>
      <c r="M27" s="23"/>
    </row>
    <row r="28" spans="1:13" s="8" customFormat="1" ht="15.75" customHeight="1" x14ac:dyDescent="0.3">
      <c r="A28" s="87">
        <f>'Table A-Staffing'!A19</f>
        <v>4</v>
      </c>
      <c r="B28" s="88" t="str">
        <f>IF('Table A-Staffing'!D19=0, "", 'Table A-Staffing'!D19)</f>
        <v>2 Day Time Counselors</v>
      </c>
      <c r="C28" s="89">
        <f>IF(B28="", "",'Table A-Staffing'!L19)</f>
        <v>160</v>
      </c>
      <c r="D28" s="90">
        <f>IF(B28="", "",'Table A-Staffing'!N19)</f>
        <v>1600</v>
      </c>
      <c r="E28" s="316">
        <v>1600</v>
      </c>
      <c r="F28" s="246"/>
      <c r="G28" s="109"/>
      <c r="H28" s="109"/>
      <c r="I28" s="109"/>
      <c r="J28" s="109"/>
      <c r="K28" s="243">
        <f t="shared" si="2"/>
        <v>1600</v>
      </c>
      <c r="L28" s="244"/>
      <c r="M28" s="23"/>
    </row>
    <row r="29" spans="1:13" s="8" customFormat="1" ht="15.75" customHeight="1" x14ac:dyDescent="0.3">
      <c r="A29" s="87">
        <f>'Table A-Staffing'!A22</f>
        <v>5</v>
      </c>
      <c r="B29" s="88" t="str">
        <f>IF('Table A-Staffing'!D22=0, "", 'Table A-Staffing'!D22)</f>
        <v/>
      </c>
      <c r="C29" s="89" t="str">
        <f>IF(B29="", "",'Table A-Staffing'!L22)</f>
        <v/>
      </c>
      <c r="D29" s="90" t="str">
        <f>IF(B29="", "",'Table A-Staffing'!N22)</f>
        <v/>
      </c>
      <c r="E29" s="316"/>
      <c r="F29" s="246"/>
      <c r="G29" s="109"/>
      <c r="H29" s="109"/>
      <c r="I29" s="109"/>
      <c r="J29" s="109"/>
      <c r="K29" s="243" t="str">
        <f t="shared" si="2"/>
        <v/>
      </c>
      <c r="L29" s="244"/>
      <c r="M29" s="23"/>
    </row>
    <row r="30" spans="1:13" s="8" customFormat="1" ht="15.75" customHeight="1" x14ac:dyDescent="0.3">
      <c r="A30" s="87">
        <f>'Table A-Staffing'!A25</f>
        <v>6</v>
      </c>
      <c r="B30" s="88" t="str">
        <f>IF('Table A-Staffing'!D25=0, "", 'Table A-Staffing'!D25)</f>
        <v/>
      </c>
      <c r="C30" s="89" t="str">
        <f>IF(B30="", "",'Table A-Staffing'!L25)</f>
        <v/>
      </c>
      <c r="D30" s="90" t="str">
        <f>IF(B30="", "",'Table A-Staffing'!N25)</f>
        <v/>
      </c>
      <c r="E30" s="316"/>
      <c r="F30" s="246"/>
      <c r="G30" s="109"/>
      <c r="H30" s="109"/>
      <c r="I30" s="109"/>
      <c r="J30" s="109"/>
      <c r="K30" s="243" t="str">
        <f t="shared" si="2"/>
        <v/>
      </c>
      <c r="L30" s="244"/>
      <c r="M30" s="23"/>
    </row>
    <row r="31" spans="1:13" s="8" customFormat="1" ht="15.75" customHeight="1" x14ac:dyDescent="0.3">
      <c r="A31" s="87">
        <f>'Table A-Staffing'!A28</f>
        <v>7</v>
      </c>
      <c r="B31" s="88" t="str">
        <f>IF('Table A-Staffing'!D28=0, "", 'Table A-Staffing'!D28)</f>
        <v/>
      </c>
      <c r="C31" s="89" t="str">
        <f>IF(B31="", "",'Table A-Staffing'!L28)</f>
        <v/>
      </c>
      <c r="D31" s="90" t="str">
        <f>IF(B31="", "",'Table A-Staffing'!N28)</f>
        <v/>
      </c>
      <c r="E31" s="316"/>
      <c r="F31" s="246"/>
      <c r="G31" s="109"/>
      <c r="H31" s="109"/>
      <c r="I31" s="109"/>
      <c r="J31" s="109"/>
      <c r="K31" s="243" t="str">
        <f t="shared" si="2"/>
        <v/>
      </c>
      <c r="L31" s="244"/>
      <c r="M31" s="23"/>
    </row>
    <row r="32" spans="1:13" s="8" customFormat="1" ht="15.75" customHeight="1" x14ac:dyDescent="0.3">
      <c r="A32" s="87">
        <f>'Table A-Staffing'!A31</f>
        <v>8</v>
      </c>
      <c r="B32" s="88" t="str">
        <f>IF('Table A-Staffing'!D31=0, "", 'Table A-Staffing'!D31)</f>
        <v/>
      </c>
      <c r="C32" s="89" t="str">
        <f>IF(B32="", "",'Table A-Staffing'!L31)</f>
        <v/>
      </c>
      <c r="D32" s="90" t="str">
        <f>IF(B32="", "",'Table A-Staffing'!N31)</f>
        <v/>
      </c>
      <c r="E32" s="316"/>
      <c r="F32" s="246"/>
      <c r="G32" s="109"/>
      <c r="H32" s="109"/>
      <c r="I32" s="109"/>
      <c r="J32" s="109"/>
      <c r="K32" s="243" t="str">
        <f t="shared" si="2"/>
        <v/>
      </c>
      <c r="L32" s="244"/>
      <c r="M32" s="23"/>
    </row>
    <row r="33" spans="1:13" s="8" customFormat="1" ht="15.75" customHeight="1" x14ac:dyDescent="0.3">
      <c r="A33" s="87">
        <f>'Table A-Staffing'!A34</f>
        <v>9</v>
      </c>
      <c r="B33" s="88" t="str">
        <f>IF('Table A-Staffing'!D34=0, "", 'Table A-Staffing'!D34)</f>
        <v/>
      </c>
      <c r="C33" s="89" t="str">
        <f>IF(B33="", "",'Table A-Staffing'!L34)</f>
        <v/>
      </c>
      <c r="D33" s="90" t="str">
        <f>IF(B33="", "",'Table A-Staffing'!N34)</f>
        <v/>
      </c>
      <c r="E33" s="316"/>
      <c r="F33" s="246"/>
      <c r="G33" s="109"/>
      <c r="H33" s="109"/>
      <c r="I33" s="109"/>
      <c r="J33" s="109"/>
      <c r="K33" s="243" t="str">
        <f t="shared" si="2"/>
        <v/>
      </c>
      <c r="L33" s="244"/>
      <c r="M33" s="23"/>
    </row>
    <row r="34" spans="1:13" s="8" customFormat="1" ht="15.75" customHeight="1" x14ac:dyDescent="0.3">
      <c r="A34" s="87">
        <f>'Table A-Staffing'!A37</f>
        <v>10</v>
      </c>
      <c r="B34" s="88" t="str">
        <f>IF('Table A-Staffing'!D37=0, "", 'Table A-Staffing'!D37)</f>
        <v/>
      </c>
      <c r="C34" s="89" t="str">
        <f>IF(B34="", "",'Table A-Staffing'!L37)</f>
        <v/>
      </c>
      <c r="D34" s="90" t="str">
        <f>IF(B34="", "",'Table A-Staffing'!N37)</f>
        <v/>
      </c>
      <c r="E34" s="316"/>
      <c r="F34" s="246"/>
      <c r="G34" s="109"/>
      <c r="H34" s="109"/>
      <c r="I34" s="109"/>
      <c r="J34" s="109"/>
      <c r="K34" s="243" t="str">
        <f t="shared" si="2"/>
        <v/>
      </c>
      <c r="L34" s="244"/>
      <c r="M34" s="23"/>
    </row>
    <row r="35" spans="1:13" s="8" customFormat="1" ht="15.75" customHeight="1" thickBot="1" x14ac:dyDescent="0.35">
      <c r="A35" s="353" t="s">
        <v>93</v>
      </c>
      <c r="B35" s="354"/>
      <c r="C35" s="354"/>
      <c r="D35" s="355"/>
      <c r="E35" s="314">
        <f>SUM(E25:F34)</f>
        <v>13361.310000000001</v>
      </c>
      <c r="F35" s="315"/>
      <c r="G35" s="24">
        <f>SUM(G25:G34)</f>
        <v>0</v>
      </c>
      <c r="H35" s="24">
        <f t="shared" ref="H35:J35" si="3">SUM(H25:H34)</f>
        <v>0</v>
      </c>
      <c r="I35" s="24">
        <f t="shared" si="3"/>
        <v>0</v>
      </c>
      <c r="J35" s="24">
        <f t="shared" si="3"/>
        <v>0</v>
      </c>
      <c r="K35" s="215">
        <f>SUM(K25:L34)</f>
        <v>13361.310000000001</v>
      </c>
      <c r="L35" s="216"/>
      <c r="M35" s="23"/>
    </row>
    <row r="36" spans="1:13" s="8" customFormat="1" ht="15.75" customHeight="1" x14ac:dyDescent="0.3">
      <c r="A36" s="47" t="s">
        <v>94</v>
      </c>
      <c r="B36" s="41"/>
      <c r="C36" s="41"/>
      <c r="D36" s="41"/>
      <c r="E36" s="48"/>
      <c r="F36" s="48"/>
      <c r="G36" s="48"/>
      <c r="H36" s="49"/>
      <c r="I36" s="48"/>
      <c r="J36" s="48"/>
      <c r="K36" s="48"/>
      <c r="L36" s="50"/>
    </row>
    <row r="37" spans="1:13" s="8" customFormat="1" ht="78.75" customHeight="1" x14ac:dyDescent="0.3">
      <c r="A37" s="309" t="s">
        <v>95</v>
      </c>
      <c r="B37" s="320"/>
      <c r="C37" s="320"/>
      <c r="D37" s="320"/>
      <c r="E37" s="320"/>
      <c r="F37" s="320"/>
      <c r="G37" s="320"/>
      <c r="H37" s="320"/>
      <c r="I37" s="320"/>
      <c r="J37" s="320"/>
      <c r="K37" s="320"/>
      <c r="L37" s="321"/>
    </row>
    <row r="38" spans="1:13" s="8" customFormat="1" x14ac:dyDescent="0.3">
      <c r="A38" s="286" t="s">
        <v>96</v>
      </c>
      <c r="B38" s="287"/>
      <c r="C38" s="287"/>
      <c r="D38" s="287"/>
      <c r="E38" s="287"/>
      <c r="F38" s="287"/>
      <c r="G38" s="287"/>
      <c r="H38" s="287"/>
      <c r="I38" s="287"/>
      <c r="J38" s="287"/>
      <c r="K38" s="287"/>
      <c r="L38" s="288"/>
    </row>
    <row r="39" spans="1:13" s="8" customFormat="1" ht="63" customHeight="1" x14ac:dyDescent="0.3">
      <c r="A39" s="289" t="s">
        <v>188</v>
      </c>
      <c r="B39" s="290"/>
      <c r="C39" s="290"/>
      <c r="D39" s="290"/>
      <c r="E39" s="290"/>
      <c r="F39" s="290"/>
      <c r="G39" s="290"/>
      <c r="H39" s="290"/>
      <c r="I39" s="290"/>
      <c r="J39" s="290"/>
      <c r="K39" s="290"/>
      <c r="L39" s="291"/>
    </row>
    <row r="40" spans="1:13" s="8" customFormat="1" ht="15.75" customHeight="1" x14ac:dyDescent="0.3">
      <c r="A40" s="322" t="s">
        <v>89</v>
      </c>
      <c r="B40" s="323"/>
      <c r="C40" s="34" t="s">
        <v>97</v>
      </c>
      <c r="D40" s="35" t="s">
        <v>91</v>
      </c>
      <c r="E40" s="229" t="s">
        <v>85</v>
      </c>
      <c r="F40" s="230"/>
      <c r="G40" s="36" t="s">
        <v>76</v>
      </c>
      <c r="H40" s="36" t="s">
        <v>77</v>
      </c>
      <c r="I40" s="36" t="s">
        <v>78</v>
      </c>
      <c r="J40" s="36" t="s">
        <v>79</v>
      </c>
      <c r="K40" s="229" t="s">
        <v>71</v>
      </c>
      <c r="L40" s="230"/>
      <c r="M40" s="23"/>
    </row>
    <row r="41" spans="1:13" s="8" customFormat="1" ht="15.75" customHeight="1" x14ac:dyDescent="0.3">
      <c r="A41" s="87">
        <f>'Table A-Staffing'!A10</f>
        <v>1</v>
      </c>
      <c r="B41" s="91" t="str">
        <f>IF('Table A-Staffing'!D10=0, "", 'Table A-Staffing'!D10)</f>
        <v>Program Director</v>
      </c>
      <c r="C41" s="110">
        <v>0.29899999999999999</v>
      </c>
      <c r="D41" s="92">
        <f t="shared" ref="D41:D48" si="4">IF(B41="", "",D25*C41)</f>
        <v>1254.099117290717</v>
      </c>
      <c r="E41" s="284">
        <v>1254.0999999999999</v>
      </c>
      <c r="F41" s="285"/>
      <c r="G41" s="123"/>
      <c r="H41" s="123"/>
      <c r="I41" s="123"/>
      <c r="J41" s="123"/>
      <c r="K41" s="217">
        <f t="shared" ref="K41:K50" si="5">IF(B41="", "", SUM(E41:J41))</f>
        <v>1254.0999999999999</v>
      </c>
      <c r="L41" s="218"/>
      <c r="M41" s="23"/>
    </row>
    <row r="42" spans="1:13" s="8" customFormat="1" ht="15.75" customHeight="1" x14ac:dyDescent="0.3">
      <c r="A42" s="87">
        <f>'Table A-Staffing'!A13</f>
        <v>2</v>
      </c>
      <c r="B42" s="91" t="str">
        <f>IF('Table A-Staffing'!D13=0, "", 'Table A-Staffing'!D13)</f>
        <v>NSTI Program Coordinator</v>
      </c>
      <c r="C42" s="110">
        <v>0.29899999999999999</v>
      </c>
      <c r="D42" s="92">
        <f t="shared" si="4"/>
        <v>1186.1328102463506</v>
      </c>
      <c r="E42" s="284">
        <v>1186.1300000000001</v>
      </c>
      <c r="F42" s="285"/>
      <c r="G42" s="123"/>
      <c r="H42" s="123"/>
      <c r="I42" s="123"/>
      <c r="J42" s="123"/>
      <c r="K42" s="217">
        <f t="shared" si="5"/>
        <v>1186.1300000000001</v>
      </c>
      <c r="L42" s="218"/>
      <c r="M42" s="23"/>
    </row>
    <row r="43" spans="1:13" s="8" customFormat="1" ht="15.75" customHeight="1" x14ac:dyDescent="0.3">
      <c r="A43" s="87">
        <f>'Table A-Staffing'!A16</f>
        <v>3</v>
      </c>
      <c r="B43" s="91" t="str">
        <f>IF('Table A-Staffing'!D16=0, "", 'Table A-Staffing'!D16)</f>
        <v>Program Assistant</v>
      </c>
      <c r="C43" s="110">
        <v>4.2000000000000003E-2</v>
      </c>
      <c r="D43" s="92">
        <f t="shared" si="4"/>
        <v>151.20000000000002</v>
      </c>
      <c r="E43" s="284">
        <v>151.19999999999999</v>
      </c>
      <c r="F43" s="285"/>
      <c r="G43" s="123"/>
      <c r="H43" s="123"/>
      <c r="I43" s="123"/>
      <c r="J43" s="123"/>
      <c r="K43" s="217">
        <f t="shared" si="5"/>
        <v>151.19999999999999</v>
      </c>
      <c r="L43" s="218"/>
      <c r="M43" s="23"/>
    </row>
    <row r="44" spans="1:13" s="8" customFormat="1" ht="15.75" customHeight="1" x14ac:dyDescent="0.3">
      <c r="A44" s="87">
        <f>'Table A-Staffing'!A19</f>
        <v>4</v>
      </c>
      <c r="B44" s="91" t="str">
        <f>IF('Table A-Staffing'!D19=0, "", 'Table A-Staffing'!D19)</f>
        <v>2 Day Time Counselors</v>
      </c>
      <c r="C44" s="110">
        <v>4.2000000000000003E-2</v>
      </c>
      <c r="D44" s="92">
        <f t="shared" si="4"/>
        <v>67.2</v>
      </c>
      <c r="E44" s="284">
        <v>67.2</v>
      </c>
      <c r="F44" s="285"/>
      <c r="G44" s="123"/>
      <c r="H44" s="123"/>
      <c r="I44" s="123"/>
      <c r="J44" s="123"/>
      <c r="K44" s="217">
        <f t="shared" si="5"/>
        <v>67.2</v>
      </c>
      <c r="L44" s="218"/>
      <c r="M44" s="23"/>
    </row>
    <row r="45" spans="1:13" s="8" customFormat="1" ht="15.75" customHeight="1" x14ac:dyDescent="0.3">
      <c r="A45" s="87">
        <f>'Table A-Staffing'!A22</f>
        <v>5</v>
      </c>
      <c r="B45" s="91" t="str">
        <f>IF('Table A-Staffing'!D22=0, "", 'Table A-Staffing'!D22)</f>
        <v/>
      </c>
      <c r="C45" s="110"/>
      <c r="D45" s="92" t="str">
        <f t="shared" si="4"/>
        <v/>
      </c>
      <c r="E45" s="284"/>
      <c r="F45" s="285"/>
      <c r="G45" s="123"/>
      <c r="H45" s="123"/>
      <c r="I45" s="123"/>
      <c r="J45" s="123"/>
      <c r="K45" s="217" t="str">
        <f t="shared" si="5"/>
        <v/>
      </c>
      <c r="L45" s="218"/>
      <c r="M45" s="23"/>
    </row>
    <row r="46" spans="1:13" s="8" customFormat="1" ht="15.75" customHeight="1" x14ac:dyDescent="0.3">
      <c r="A46" s="87">
        <f>'Table A-Staffing'!A25</f>
        <v>6</v>
      </c>
      <c r="B46" s="91" t="str">
        <f>IF('Table A-Staffing'!D25=0, "", 'Table A-Staffing'!D25)</f>
        <v/>
      </c>
      <c r="C46" s="110"/>
      <c r="D46" s="92" t="str">
        <f t="shared" si="4"/>
        <v/>
      </c>
      <c r="E46" s="284"/>
      <c r="F46" s="285"/>
      <c r="G46" s="123"/>
      <c r="H46" s="123"/>
      <c r="I46" s="123"/>
      <c r="J46" s="123"/>
      <c r="K46" s="217" t="str">
        <f t="shared" si="5"/>
        <v/>
      </c>
      <c r="L46" s="218"/>
      <c r="M46" s="23"/>
    </row>
    <row r="47" spans="1:13" s="8" customFormat="1" ht="15.75" customHeight="1" x14ac:dyDescent="0.3">
      <c r="A47" s="87">
        <f>'Table A-Staffing'!A28</f>
        <v>7</v>
      </c>
      <c r="B47" s="91" t="str">
        <f>IF('Table A-Staffing'!D28=0, "", 'Table A-Staffing'!D28)</f>
        <v/>
      </c>
      <c r="C47" s="110"/>
      <c r="D47" s="92" t="str">
        <f t="shared" si="4"/>
        <v/>
      </c>
      <c r="E47" s="284"/>
      <c r="F47" s="285"/>
      <c r="G47" s="123"/>
      <c r="H47" s="123"/>
      <c r="I47" s="123"/>
      <c r="J47" s="123"/>
      <c r="K47" s="217" t="str">
        <f t="shared" si="5"/>
        <v/>
      </c>
      <c r="L47" s="218"/>
      <c r="M47" s="23"/>
    </row>
    <row r="48" spans="1:13" s="8" customFormat="1" ht="15.75" customHeight="1" x14ac:dyDescent="0.3">
      <c r="A48" s="87">
        <f>'Table A-Staffing'!A31</f>
        <v>8</v>
      </c>
      <c r="B48" s="91" t="str">
        <f>IF('Table A-Staffing'!D31=0, "", 'Table A-Staffing'!D31)</f>
        <v/>
      </c>
      <c r="C48" s="110"/>
      <c r="D48" s="92" t="str">
        <f t="shared" si="4"/>
        <v/>
      </c>
      <c r="E48" s="284"/>
      <c r="F48" s="285"/>
      <c r="G48" s="123"/>
      <c r="H48" s="123"/>
      <c r="I48" s="123"/>
      <c r="J48" s="123"/>
      <c r="K48" s="217" t="str">
        <f t="shared" si="5"/>
        <v/>
      </c>
      <c r="L48" s="218"/>
      <c r="M48" s="23"/>
    </row>
    <row r="49" spans="1:13" s="8" customFormat="1" ht="15.75" customHeight="1" x14ac:dyDescent="0.3">
      <c r="A49" s="87">
        <f>'Table A-Staffing'!A34</f>
        <v>9</v>
      </c>
      <c r="B49" s="91" t="str">
        <f>IF('Table A-Staffing'!D34=0, "", 'Table A-Staffing'!D34)</f>
        <v/>
      </c>
      <c r="C49" s="110"/>
      <c r="D49" s="92" t="str">
        <f t="shared" ref="D49" si="6">IF(B49="", "",D33*C49)</f>
        <v/>
      </c>
      <c r="E49" s="284"/>
      <c r="F49" s="285"/>
      <c r="G49" s="123"/>
      <c r="H49" s="123"/>
      <c r="I49" s="123"/>
      <c r="J49" s="123"/>
      <c r="K49" s="217" t="str">
        <f t="shared" si="5"/>
        <v/>
      </c>
      <c r="L49" s="218"/>
      <c r="M49" s="23"/>
    </row>
    <row r="50" spans="1:13" s="8" customFormat="1" ht="15.75" customHeight="1" x14ac:dyDescent="0.3">
      <c r="A50" s="87">
        <f>'Table A-Staffing'!A37</f>
        <v>10</v>
      </c>
      <c r="B50" s="91" t="str">
        <f>IF('Table A-Staffing'!D37=0, "", 'Table A-Staffing'!D37)</f>
        <v/>
      </c>
      <c r="C50" s="110"/>
      <c r="D50" s="92" t="str">
        <f>IF(B50="", "",D34*C50)</f>
        <v/>
      </c>
      <c r="E50" s="284"/>
      <c r="F50" s="285"/>
      <c r="G50" s="123"/>
      <c r="H50" s="123"/>
      <c r="I50" s="123"/>
      <c r="J50" s="123"/>
      <c r="K50" s="217" t="str">
        <f t="shared" si="5"/>
        <v/>
      </c>
      <c r="L50" s="218"/>
      <c r="M50" s="23"/>
    </row>
    <row r="51" spans="1:13" s="8" customFormat="1" ht="15.75" customHeight="1" thickBot="1" x14ac:dyDescent="0.35">
      <c r="A51" s="335" t="s">
        <v>98</v>
      </c>
      <c r="B51" s="336"/>
      <c r="C51" s="336"/>
      <c r="D51" s="337"/>
      <c r="E51" s="305">
        <f>SUM(E41:F50)</f>
        <v>2658.6299999999997</v>
      </c>
      <c r="F51" s="306"/>
      <c r="G51" s="39">
        <f>SUM(G41:G50)</f>
        <v>0</v>
      </c>
      <c r="H51" s="39">
        <f>SUM(H41:H50)</f>
        <v>0</v>
      </c>
      <c r="I51" s="39">
        <f>SUM(I41:I50)</f>
        <v>0</v>
      </c>
      <c r="J51" s="39">
        <f>SUM(J41:J50)</f>
        <v>0</v>
      </c>
      <c r="K51" s="223">
        <f>SUM(K41:L50)</f>
        <v>2658.6299999999997</v>
      </c>
      <c r="L51" s="224"/>
    </row>
    <row r="52" spans="1:13" s="8" customFormat="1" ht="15.75" customHeight="1" x14ac:dyDescent="0.3">
      <c r="A52" s="40" t="s">
        <v>99</v>
      </c>
      <c r="B52" s="41"/>
      <c r="C52" s="41"/>
      <c r="D52" s="41"/>
      <c r="E52" s="231" t="s">
        <v>85</v>
      </c>
      <c r="F52" s="232"/>
      <c r="G52" s="43" t="s">
        <v>76</v>
      </c>
      <c r="H52" s="43" t="s">
        <v>77</v>
      </c>
      <c r="I52" s="43" t="s">
        <v>78</v>
      </c>
      <c r="J52" s="43" t="s">
        <v>79</v>
      </c>
      <c r="K52" s="231" t="s">
        <v>71</v>
      </c>
      <c r="L52" s="232"/>
    </row>
    <row r="53" spans="1:13" s="8" customFormat="1" ht="30" customHeight="1" x14ac:dyDescent="0.3">
      <c r="A53" s="309" t="s">
        <v>100</v>
      </c>
      <c r="B53" s="310"/>
      <c r="C53" s="310"/>
      <c r="D53" s="310"/>
      <c r="E53" s="310"/>
      <c r="F53" s="310"/>
      <c r="G53" s="310"/>
      <c r="H53" s="310"/>
      <c r="I53" s="310"/>
      <c r="J53" s="310"/>
      <c r="K53" s="310"/>
      <c r="L53" s="311"/>
    </row>
    <row r="54" spans="1:13" s="8" customFormat="1" x14ac:dyDescent="0.3">
      <c r="A54" s="286" t="s">
        <v>96</v>
      </c>
      <c r="B54" s="287"/>
      <c r="C54" s="287"/>
      <c r="D54" s="287"/>
      <c r="E54" s="287"/>
      <c r="F54" s="287"/>
      <c r="G54" s="287"/>
      <c r="H54" s="287"/>
      <c r="I54" s="287"/>
      <c r="J54" s="287"/>
      <c r="K54" s="287"/>
      <c r="L54" s="288"/>
    </row>
    <row r="55" spans="1:13" s="8" customFormat="1" ht="53.25" customHeight="1" x14ac:dyDescent="0.3">
      <c r="A55" s="289" t="s">
        <v>189</v>
      </c>
      <c r="B55" s="290"/>
      <c r="C55" s="290"/>
      <c r="D55" s="290"/>
      <c r="E55" s="290"/>
      <c r="F55" s="290"/>
      <c r="G55" s="290"/>
      <c r="H55" s="290"/>
      <c r="I55" s="290"/>
      <c r="J55" s="290"/>
      <c r="K55" s="290"/>
      <c r="L55" s="291"/>
    </row>
    <row r="56" spans="1:13" s="8" customFormat="1" ht="15.75" customHeight="1" x14ac:dyDescent="0.3">
      <c r="A56" s="295" t="s">
        <v>190</v>
      </c>
      <c r="B56" s="296"/>
      <c r="C56" s="296"/>
      <c r="D56" s="297"/>
      <c r="E56" s="284">
        <v>200</v>
      </c>
      <c r="F56" s="285"/>
      <c r="G56" s="123"/>
      <c r="H56" s="123"/>
      <c r="I56" s="123"/>
      <c r="J56" s="123"/>
      <c r="K56" s="217">
        <f>IF(A56="", "", SUM(E56:J56))</f>
        <v>200</v>
      </c>
      <c r="L56" s="218"/>
    </row>
    <row r="57" spans="1:13" s="8" customFormat="1" ht="15.75" customHeight="1" x14ac:dyDescent="0.3">
      <c r="A57" s="295" t="s">
        <v>191</v>
      </c>
      <c r="B57" s="296"/>
      <c r="C57" s="296"/>
      <c r="D57" s="297"/>
      <c r="E57" s="284">
        <v>100</v>
      </c>
      <c r="F57" s="285"/>
      <c r="G57" s="123"/>
      <c r="H57" s="123"/>
      <c r="I57" s="123"/>
      <c r="J57" s="123"/>
      <c r="K57" s="217">
        <f>IF(A57="", "", SUM(E57:J57))</f>
        <v>100</v>
      </c>
      <c r="L57" s="218"/>
    </row>
    <row r="58" spans="1:13" s="8" customFormat="1" ht="15.75" customHeight="1" x14ac:dyDescent="0.3">
      <c r="A58" s="295"/>
      <c r="B58" s="296"/>
      <c r="C58" s="296"/>
      <c r="D58" s="297"/>
      <c r="E58" s="284"/>
      <c r="F58" s="285"/>
      <c r="G58" s="123"/>
      <c r="H58" s="123"/>
      <c r="I58" s="123"/>
      <c r="J58" s="123"/>
      <c r="K58" s="217" t="str">
        <f>IF(A58="", "", SUM(E58:J58))</f>
        <v/>
      </c>
      <c r="L58" s="218"/>
    </row>
    <row r="59" spans="1:13" s="8" customFormat="1" ht="15.75" customHeight="1" thickBot="1" x14ac:dyDescent="0.35">
      <c r="A59" s="335" t="s">
        <v>101</v>
      </c>
      <c r="B59" s="336"/>
      <c r="C59" s="336"/>
      <c r="D59" s="337"/>
      <c r="E59" s="215">
        <f>SUM(E56:F58)</f>
        <v>300</v>
      </c>
      <c r="F59" s="216"/>
      <c r="G59" s="38">
        <f>SUM(G56:G58)</f>
        <v>0</v>
      </c>
      <c r="H59" s="38">
        <f>SUM(H56:H58)</f>
        <v>0</v>
      </c>
      <c r="I59" s="38">
        <f>SUM(I56:I58)</f>
        <v>0</v>
      </c>
      <c r="J59" s="38">
        <f>SUM(J56:J58)</f>
        <v>0</v>
      </c>
      <c r="K59" s="215">
        <f>SUM(K56:L58)</f>
        <v>300</v>
      </c>
      <c r="L59" s="216"/>
    </row>
    <row r="60" spans="1:13" s="8" customFormat="1" ht="15.75" customHeight="1" x14ac:dyDescent="0.3">
      <c r="A60" s="40" t="s">
        <v>102</v>
      </c>
      <c r="B60" s="41"/>
      <c r="C60" s="41"/>
      <c r="D60" s="41"/>
      <c r="E60" s="231" t="s">
        <v>85</v>
      </c>
      <c r="F60" s="232"/>
      <c r="G60" s="43" t="s">
        <v>76</v>
      </c>
      <c r="H60" s="43" t="s">
        <v>77</v>
      </c>
      <c r="I60" s="43" t="s">
        <v>78</v>
      </c>
      <c r="J60" s="43" t="s">
        <v>79</v>
      </c>
      <c r="K60" s="221" t="s">
        <v>71</v>
      </c>
      <c r="L60" s="222"/>
    </row>
    <row r="61" spans="1:13" s="8" customFormat="1" ht="27" customHeight="1" x14ac:dyDescent="0.3">
      <c r="A61" s="309" t="s">
        <v>103</v>
      </c>
      <c r="B61" s="310"/>
      <c r="C61" s="310"/>
      <c r="D61" s="310"/>
      <c r="E61" s="310"/>
      <c r="F61" s="310"/>
      <c r="G61" s="310"/>
      <c r="H61" s="310"/>
      <c r="I61" s="310"/>
      <c r="J61" s="310"/>
      <c r="K61" s="310"/>
      <c r="L61" s="311"/>
    </row>
    <row r="62" spans="1:13" s="8" customFormat="1" x14ac:dyDescent="0.3">
      <c r="A62" s="286" t="s">
        <v>96</v>
      </c>
      <c r="B62" s="287"/>
      <c r="C62" s="287"/>
      <c r="D62" s="287"/>
      <c r="E62" s="287"/>
      <c r="F62" s="287"/>
      <c r="G62" s="287"/>
      <c r="H62" s="287"/>
      <c r="I62" s="287"/>
      <c r="J62" s="287"/>
      <c r="K62" s="287"/>
      <c r="L62" s="288"/>
    </row>
    <row r="63" spans="1:13" s="8" customFormat="1" ht="53.25" customHeight="1" x14ac:dyDescent="0.3">
      <c r="A63" s="289" t="s">
        <v>192</v>
      </c>
      <c r="B63" s="290"/>
      <c r="C63" s="290"/>
      <c r="D63" s="290"/>
      <c r="E63" s="290"/>
      <c r="F63" s="290"/>
      <c r="G63" s="290"/>
      <c r="H63" s="290"/>
      <c r="I63" s="290"/>
      <c r="J63" s="290"/>
      <c r="K63" s="290"/>
      <c r="L63" s="291"/>
    </row>
    <row r="64" spans="1:13" s="8" customFormat="1" ht="15.75" customHeight="1" x14ac:dyDescent="0.3">
      <c r="A64" s="292" t="s">
        <v>193</v>
      </c>
      <c r="B64" s="293"/>
      <c r="C64" s="293"/>
      <c r="D64" s="294"/>
      <c r="E64" s="284">
        <v>500</v>
      </c>
      <c r="F64" s="285"/>
      <c r="G64" s="123"/>
      <c r="H64" s="123"/>
      <c r="I64" s="123"/>
      <c r="J64" s="123"/>
      <c r="K64" s="217">
        <f>IF(A64="", "", SUM(E64:J64))</f>
        <v>500</v>
      </c>
      <c r="L64" s="218"/>
    </row>
    <row r="65" spans="1:12" s="8" customFormat="1" ht="15.75" customHeight="1" x14ac:dyDescent="0.3">
      <c r="A65" s="292"/>
      <c r="B65" s="293"/>
      <c r="C65" s="293"/>
      <c r="D65" s="294"/>
      <c r="E65" s="284"/>
      <c r="F65" s="285"/>
      <c r="G65" s="123"/>
      <c r="H65" s="123"/>
      <c r="I65" s="123"/>
      <c r="J65" s="123"/>
      <c r="K65" s="217" t="str">
        <f>IF(A65="", "", SUM(E65:J65))</f>
        <v/>
      </c>
      <c r="L65" s="218"/>
    </row>
    <row r="66" spans="1:12" s="8" customFormat="1" ht="15.75" customHeight="1" x14ac:dyDescent="0.3">
      <c r="A66" s="292"/>
      <c r="B66" s="293"/>
      <c r="C66" s="293"/>
      <c r="D66" s="294"/>
      <c r="E66" s="284"/>
      <c r="F66" s="285"/>
      <c r="G66" s="123"/>
      <c r="H66" s="123"/>
      <c r="I66" s="123"/>
      <c r="J66" s="123"/>
      <c r="K66" s="217" t="str">
        <f>IF(A66="", "", SUM(E66:J66))</f>
        <v/>
      </c>
      <c r="L66" s="218"/>
    </row>
    <row r="67" spans="1:12" s="8" customFormat="1" ht="15.75" customHeight="1" thickBot="1" x14ac:dyDescent="0.35">
      <c r="A67" s="335" t="s">
        <v>104</v>
      </c>
      <c r="B67" s="336"/>
      <c r="C67" s="336"/>
      <c r="D67" s="337"/>
      <c r="E67" s="215">
        <f>SUM(E64:F66)</f>
        <v>500</v>
      </c>
      <c r="F67" s="216"/>
      <c r="G67" s="38">
        <f>SUM(G64:G66)</f>
        <v>0</v>
      </c>
      <c r="H67" s="38">
        <f>SUM(H64:H66)</f>
        <v>0</v>
      </c>
      <c r="I67" s="38">
        <f>SUM(I64:I66)</f>
        <v>0</v>
      </c>
      <c r="J67" s="38">
        <f>SUM(J64:J66)</f>
        <v>0</v>
      </c>
      <c r="K67" s="215">
        <f>SUM(K64:L66)</f>
        <v>500</v>
      </c>
      <c r="L67" s="216"/>
    </row>
    <row r="68" spans="1:12" s="8" customFormat="1" ht="15.75" customHeight="1" x14ac:dyDescent="0.3">
      <c r="A68" s="40" t="s">
        <v>105</v>
      </c>
      <c r="B68" s="41"/>
      <c r="C68" s="41"/>
      <c r="D68" s="41"/>
      <c r="E68" s="231" t="s">
        <v>85</v>
      </c>
      <c r="F68" s="232"/>
      <c r="G68" s="43" t="s">
        <v>76</v>
      </c>
      <c r="H68" s="43" t="s">
        <v>77</v>
      </c>
      <c r="I68" s="43" t="s">
        <v>78</v>
      </c>
      <c r="J68" s="43" t="s">
        <v>79</v>
      </c>
      <c r="K68" s="221" t="s">
        <v>71</v>
      </c>
      <c r="L68" s="222"/>
    </row>
    <row r="69" spans="1:12" s="8" customFormat="1" ht="20.25" customHeight="1" x14ac:dyDescent="0.3">
      <c r="A69" s="309" t="s">
        <v>106</v>
      </c>
      <c r="B69" s="310"/>
      <c r="C69" s="310"/>
      <c r="D69" s="310"/>
      <c r="E69" s="310"/>
      <c r="F69" s="310"/>
      <c r="G69" s="310"/>
      <c r="H69" s="310"/>
      <c r="I69" s="310"/>
      <c r="J69" s="310"/>
      <c r="K69" s="310"/>
      <c r="L69" s="311"/>
    </row>
    <row r="70" spans="1:12" s="8" customFormat="1" x14ac:dyDescent="0.3">
      <c r="A70" s="286" t="s">
        <v>96</v>
      </c>
      <c r="B70" s="287"/>
      <c r="C70" s="287"/>
      <c r="D70" s="287"/>
      <c r="E70" s="287"/>
      <c r="F70" s="287"/>
      <c r="G70" s="287"/>
      <c r="H70" s="287"/>
      <c r="I70" s="287"/>
      <c r="J70" s="287"/>
      <c r="K70" s="287"/>
      <c r="L70" s="288"/>
    </row>
    <row r="71" spans="1:12" s="8" customFormat="1" ht="34.5" customHeight="1" x14ac:dyDescent="0.3">
      <c r="A71" s="289"/>
      <c r="B71" s="290"/>
      <c r="C71" s="290"/>
      <c r="D71" s="290"/>
      <c r="E71" s="290"/>
      <c r="F71" s="290"/>
      <c r="G71" s="290"/>
      <c r="H71" s="290"/>
      <c r="I71" s="290"/>
      <c r="J71" s="290"/>
      <c r="K71" s="290"/>
      <c r="L71" s="291"/>
    </row>
    <row r="72" spans="1:12" s="8" customFormat="1" ht="15.75" customHeight="1" x14ac:dyDescent="0.3">
      <c r="A72" s="295"/>
      <c r="B72" s="296"/>
      <c r="C72" s="296"/>
      <c r="D72" s="297"/>
      <c r="E72" s="284"/>
      <c r="F72" s="285"/>
      <c r="G72" s="123"/>
      <c r="H72" s="123"/>
      <c r="I72" s="123"/>
      <c r="J72" s="123"/>
      <c r="K72" s="217" t="str">
        <f>IF(A72="", "", SUM(E72:J72))</f>
        <v/>
      </c>
      <c r="L72" s="218"/>
    </row>
    <row r="73" spans="1:12" s="8" customFormat="1" ht="15.75" customHeight="1" x14ac:dyDescent="0.3">
      <c r="A73" s="295"/>
      <c r="B73" s="296"/>
      <c r="C73" s="296"/>
      <c r="D73" s="297"/>
      <c r="E73" s="316"/>
      <c r="F73" s="246"/>
      <c r="G73" s="109"/>
      <c r="H73" s="109"/>
      <c r="I73" s="109"/>
      <c r="J73" s="109"/>
      <c r="K73" s="217" t="str">
        <f>IF(A73="", "", SUM(E73:J73))</f>
        <v/>
      </c>
      <c r="L73" s="218"/>
    </row>
    <row r="74" spans="1:12" s="8" customFormat="1" ht="15.75" customHeight="1" x14ac:dyDescent="0.3">
      <c r="A74" s="295"/>
      <c r="B74" s="296"/>
      <c r="C74" s="296"/>
      <c r="D74" s="297"/>
      <c r="E74" s="316"/>
      <c r="F74" s="246"/>
      <c r="G74" s="109"/>
      <c r="H74" s="109"/>
      <c r="I74" s="109"/>
      <c r="J74" s="109"/>
      <c r="K74" s="217" t="str">
        <f>IF(A74="", "", SUM(E74:J74))</f>
        <v/>
      </c>
      <c r="L74" s="218"/>
    </row>
    <row r="75" spans="1:12" s="8" customFormat="1" ht="15.75" customHeight="1" thickBot="1" x14ac:dyDescent="0.35">
      <c r="A75" s="335" t="s">
        <v>107</v>
      </c>
      <c r="B75" s="336"/>
      <c r="C75" s="336"/>
      <c r="D75" s="337"/>
      <c r="E75" s="215">
        <f>SUM(E72:F74)</f>
        <v>0</v>
      </c>
      <c r="F75" s="216"/>
      <c r="G75" s="38">
        <f>SUM(G72:G74)</f>
        <v>0</v>
      </c>
      <c r="H75" s="38">
        <f>SUM(H72:H74)</f>
        <v>0</v>
      </c>
      <c r="I75" s="38">
        <f>SUM(I72:I74)</f>
        <v>0</v>
      </c>
      <c r="J75" s="38">
        <f>SUM(J72:J74)</f>
        <v>0</v>
      </c>
      <c r="K75" s="314">
        <f>SUM(K72:L74)</f>
        <v>0</v>
      </c>
      <c r="L75" s="315"/>
    </row>
    <row r="76" spans="1:12" s="8" customFormat="1" ht="15.75" customHeight="1" x14ac:dyDescent="0.3">
      <c r="A76" s="40" t="s">
        <v>108</v>
      </c>
      <c r="B76" s="41"/>
      <c r="C76" s="41"/>
      <c r="D76" s="41"/>
      <c r="E76" s="231" t="s">
        <v>85</v>
      </c>
      <c r="F76" s="232"/>
      <c r="G76" s="43" t="s">
        <v>76</v>
      </c>
      <c r="H76" s="43" t="s">
        <v>77</v>
      </c>
      <c r="I76" s="43" t="s">
        <v>78</v>
      </c>
      <c r="J76" s="43" t="s">
        <v>79</v>
      </c>
      <c r="K76" s="221" t="s">
        <v>71</v>
      </c>
      <c r="L76" s="222"/>
    </row>
    <row r="77" spans="1:12" s="8" customFormat="1" ht="67.5" customHeight="1" x14ac:dyDescent="0.3">
      <c r="A77" s="309" t="s">
        <v>109</v>
      </c>
      <c r="B77" s="310"/>
      <c r="C77" s="310"/>
      <c r="D77" s="310"/>
      <c r="E77" s="310"/>
      <c r="F77" s="310"/>
      <c r="G77" s="310"/>
      <c r="H77" s="310"/>
      <c r="I77" s="310"/>
      <c r="J77" s="310"/>
      <c r="K77" s="310"/>
      <c r="L77" s="311"/>
    </row>
    <row r="78" spans="1:12" s="8" customFormat="1" x14ac:dyDescent="0.3">
      <c r="A78" s="286" t="s">
        <v>96</v>
      </c>
      <c r="B78" s="287"/>
      <c r="C78" s="287"/>
      <c r="D78" s="287"/>
      <c r="E78" s="287"/>
      <c r="F78" s="287"/>
      <c r="G78" s="287"/>
      <c r="H78" s="287"/>
      <c r="I78" s="287"/>
      <c r="J78" s="287"/>
      <c r="K78" s="287"/>
      <c r="L78" s="288"/>
    </row>
    <row r="79" spans="1:12" s="8" customFormat="1" ht="53.25" customHeight="1" x14ac:dyDescent="0.3">
      <c r="A79" s="289" t="s">
        <v>194</v>
      </c>
      <c r="B79" s="290"/>
      <c r="C79" s="290"/>
      <c r="D79" s="290"/>
      <c r="E79" s="290"/>
      <c r="F79" s="290"/>
      <c r="G79" s="290"/>
      <c r="H79" s="290"/>
      <c r="I79" s="290"/>
      <c r="J79" s="290"/>
      <c r="K79" s="290"/>
      <c r="L79" s="291"/>
    </row>
    <row r="80" spans="1:12" s="8" customFormat="1" ht="15.75" customHeight="1" x14ac:dyDescent="0.3">
      <c r="A80" s="292" t="s">
        <v>195</v>
      </c>
      <c r="B80" s="293"/>
      <c r="C80" s="293"/>
      <c r="D80" s="294"/>
      <c r="E80" s="284">
        <v>320</v>
      </c>
      <c r="F80" s="285"/>
      <c r="G80" s="123"/>
      <c r="H80" s="123"/>
      <c r="I80" s="123"/>
      <c r="J80" s="123"/>
      <c r="K80" s="229">
        <f>IF(A80="", "", SUM(E80:J80))</f>
        <v>320</v>
      </c>
      <c r="L80" s="230"/>
    </row>
    <row r="81" spans="1:12" s="8" customFormat="1" ht="15.75" customHeight="1" x14ac:dyDescent="0.3">
      <c r="A81" s="295" t="s">
        <v>196</v>
      </c>
      <c r="B81" s="296"/>
      <c r="C81" s="296"/>
      <c r="D81" s="297"/>
      <c r="E81" s="284">
        <v>960</v>
      </c>
      <c r="F81" s="285"/>
      <c r="G81" s="123"/>
      <c r="H81" s="123"/>
      <c r="I81" s="123"/>
      <c r="J81" s="123"/>
      <c r="K81" s="229">
        <f>IF(A81="", "", SUM(E81:J81))</f>
        <v>960</v>
      </c>
      <c r="L81" s="230"/>
    </row>
    <row r="82" spans="1:12" s="8" customFormat="1" ht="15.75" customHeight="1" x14ac:dyDescent="0.3">
      <c r="A82" s="295"/>
      <c r="B82" s="296"/>
      <c r="C82" s="296"/>
      <c r="D82" s="297"/>
      <c r="E82" s="284"/>
      <c r="F82" s="285"/>
      <c r="G82" s="123"/>
      <c r="H82" s="123"/>
      <c r="I82" s="123"/>
      <c r="J82" s="123"/>
      <c r="K82" s="229" t="str">
        <f>IF(A82="", "", SUM(E82:J82))</f>
        <v/>
      </c>
      <c r="L82" s="230"/>
    </row>
    <row r="83" spans="1:12" s="8" customFormat="1" ht="15.75" customHeight="1" thickBot="1" x14ac:dyDescent="0.35">
      <c r="A83" s="335" t="s">
        <v>110</v>
      </c>
      <c r="B83" s="336"/>
      <c r="C83" s="336"/>
      <c r="D83" s="337"/>
      <c r="E83" s="215">
        <f>SUM(E80:F82)</f>
        <v>1280</v>
      </c>
      <c r="F83" s="216"/>
      <c r="G83" s="38">
        <f>SUM(G80:G82)</f>
        <v>0</v>
      </c>
      <c r="H83" s="38">
        <f>SUM(H80:H82)</f>
        <v>0</v>
      </c>
      <c r="I83" s="38">
        <f>SUM(I80:I82)</f>
        <v>0</v>
      </c>
      <c r="J83" s="38">
        <f>SUM(J80:J82)</f>
        <v>0</v>
      </c>
      <c r="K83" s="227">
        <f>SUM(K80:L82)</f>
        <v>1280</v>
      </c>
      <c r="L83" s="228"/>
    </row>
    <row r="84" spans="1:12" s="8" customFormat="1" ht="15.75" customHeight="1" x14ac:dyDescent="0.3">
      <c r="A84" s="44" t="s">
        <v>111</v>
      </c>
      <c r="B84" s="45"/>
      <c r="C84" s="45"/>
      <c r="D84" s="46"/>
      <c r="E84" s="231" t="s">
        <v>85</v>
      </c>
      <c r="F84" s="232"/>
      <c r="G84" s="43" t="s">
        <v>76</v>
      </c>
      <c r="H84" s="43" t="s">
        <v>77</v>
      </c>
      <c r="I84" s="43" t="s">
        <v>78</v>
      </c>
      <c r="J84" s="43" t="s">
        <v>79</v>
      </c>
      <c r="K84" s="221" t="s">
        <v>71</v>
      </c>
      <c r="L84" s="222"/>
    </row>
    <row r="85" spans="1:12" s="8" customFormat="1" ht="27" customHeight="1" x14ac:dyDescent="0.3">
      <c r="A85" s="309" t="s">
        <v>112</v>
      </c>
      <c r="B85" s="310"/>
      <c r="C85" s="310"/>
      <c r="D85" s="310"/>
      <c r="E85" s="310"/>
      <c r="F85" s="310"/>
      <c r="G85" s="310"/>
      <c r="H85" s="310"/>
      <c r="I85" s="310"/>
      <c r="J85" s="310"/>
      <c r="K85" s="310"/>
      <c r="L85" s="311"/>
    </row>
    <row r="86" spans="1:12" s="8" customFormat="1" x14ac:dyDescent="0.3">
      <c r="A86" s="286" t="s">
        <v>96</v>
      </c>
      <c r="B86" s="287"/>
      <c r="C86" s="287"/>
      <c r="D86" s="287"/>
      <c r="E86" s="287"/>
      <c r="F86" s="287"/>
      <c r="G86" s="287"/>
      <c r="H86" s="287"/>
      <c r="I86" s="287"/>
      <c r="J86" s="287"/>
      <c r="K86" s="287"/>
      <c r="L86" s="288"/>
    </row>
    <row r="87" spans="1:12" s="8" customFormat="1" ht="53.25" customHeight="1" x14ac:dyDescent="0.3">
      <c r="A87" s="289"/>
      <c r="B87" s="290"/>
      <c r="C87" s="290"/>
      <c r="D87" s="290"/>
      <c r="E87" s="290"/>
      <c r="F87" s="290"/>
      <c r="G87" s="290"/>
      <c r="H87" s="290"/>
      <c r="I87" s="290"/>
      <c r="J87" s="290"/>
      <c r="K87" s="290"/>
      <c r="L87" s="291"/>
    </row>
    <row r="88" spans="1:12" s="8" customFormat="1" ht="15.75" customHeight="1" x14ac:dyDescent="0.3">
      <c r="A88" s="307"/>
      <c r="B88" s="307"/>
      <c r="C88" s="307"/>
      <c r="D88" s="307"/>
      <c r="E88" s="308"/>
      <c r="F88" s="308"/>
      <c r="G88" s="123"/>
      <c r="H88" s="123"/>
      <c r="I88" s="123"/>
      <c r="J88" s="123"/>
      <c r="K88" s="217" t="str">
        <f>IF(A88="", "", SUM(E88:J88))</f>
        <v/>
      </c>
      <c r="L88" s="218"/>
    </row>
    <row r="89" spans="1:12" s="8" customFormat="1" ht="15.75" customHeight="1" x14ac:dyDescent="0.3">
      <c r="A89" s="307"/>
      <c r="B89" s="307"/>
      <c r="C89" s="307"/>
      <c r="D89" s="307"/>
      <c r="E89" s="308"/>
      <c r="F89" s="308"/>
      <c r="G89" s="123"/>
      <c r="H89" s="123"/>
      <c r="I89" s="123"/>
      <c r="J89" s="123"/>
      <c r="K89" s="217" t="str">
        <f>IF(A89="", "", SUM(E89:J89))</f>
        <v/>
      </c>
      <c r="L89" s="218"/>
    </row>
    <row r="90" spans="1:12" s="8" customFormat="1" ht="15.75" customHeight="1" x14ac:dyDescent="0.3">
      <c r="A90" s="307"/>
      <c r="B90" s="307"/>
      <c r="C90" s="307"/>
      <c r="D90" s="307"/>
      <c r="E90" s="308"/>
      <c r="F90" s="308"/>
      <c r="G90" s="123"/>
      <c r="H90" s="123"/>
      <c r="I90" s="123"/>
      <c r="J90" s="123"/>
      <c r="K90" s="217" t="str">
        <f>IF(A90="", "", SUM(E90:J90))</f>
        <v/>
      </c>
      <c r="L90" s="218"/>
    </row>
    <row r="91" spans="1:12" s="8" customFormat="1" ht="15.75" customHeight="1" thickBot="1" x14ac:dyDescent="0.35">
      <c r="A91" s="37" t="s">
        <v>113</v>
      </c>
      <c r="B91" s="124"/>
      <c r="C91" s="125"/>
      <c r="D91" s="126"/>
      <c r="E91" s="215">
        <f>SUM(E88:F90)</f>
        <v>0</v>
      </c>
      <c r="F91" s="216"/>
      <c r="G91" s="38">
        <f>SUM(G88:G90)</f>
        <v>0</v>
      </c>
      <c r="H91" s="38">
        <f>SUM(H88:H90)</f>
        <v>0</v>
      </c>
      <c r="I91" s="38">
        <f>SUM(I88:I90)</f>
        <v>0</v>
      </c>
      <c r="J91" s="38">
        <f>SUM(J88:J90)</f>
        <v>0</v>
      </c>
      <c r="K91" s="215">
        <f>SUM(K88:L90)</f>
        <v>0</v>
      </c>
      <c r="L91" s="216"/>
    </row>
    <row r="92" spans="1:12" s="8" customFormat="1" ht="15.75" customHeight="1" x14ac:dyDescent="0.3">
      <c r="A92" s="40" t="s">
        <v>114</v>
      </c>
      <c r="B92" s="41"/>
      <c r="C92" s="41"/>
      <c r="D92" s="41"/>
      <c r="E92" s="312" t="s">
        <v>85</v>
      </c>
      <c r="F92" s="313"/>
      <c r="G92" s="42" t="s">
        <v>76</v>
      </c>
      <c r="H92" s="42" t="s">
        <v>77</v>
      </c>
      <c r="I92" s="42" t="s">
        <v>78</v>
      </c>
      <c r="J92" s="42" t="s">
        <v>79</v>
      </c>
      <c r="K92" s="221" t="s">
        <v>71</v>
      </c>
      <c r="L92" s="222"/>
    </row>
    <row r="93" spans="1:12" s="8" customFormat="1" ht="54.75" customHeight="1" x14ac:dyDescent="0.3">
      <c r="A93" s="309" t="s">
        <v>115</v>
      </c>
      <c r="B93" s="310"/>
      <c r="C93" s="310"/>
      <c r="D93" s="310"/>
      <c r="E93" s="310"/>
      <c r="F93" s="310"/>
      <c r="G93" s="310"/>
      <c r="H93" s="310"/>
      <c r="I93" s="310"/>
      <c r="J93" s="310"/>
      <c r="K93" s="310"/>
      <c r="L93" s="311"/>
    </row>
    <row r="94" spans="1:12" s="8" customFormat="1" x14ac:dyDescent="0.3">
      <c r="A94" s="286" t="s">
        <v>96</v>
      </c>
      <c r="B94" s="287"/>
      <c r="C94" s="287"/>
      <c r="D94" s="287"/>
      <c r="E94" s="287"/>
      <c r="F94" s="287"/>
      <c r="G94" s="287"/>
      <c r="H94" s="287"/>
      <c r="I94" s="287"/>
      <c r="J94" s="287"/>
      <c r="K94" s="287"/>
      <c r="L94" s="288"/>
    </row>
    <row r="95" spans="1:12" s="8" customFormat="1" ht="53.25" customHeight="1" x14ac:dyDescent="0.3">
      <c r="A95" s="289"/>
      <c r="B95" s="290"/>
      <c r="C95" s="290"/>
      <c r="D95" s="290"/>
      <c r="E95" s="290"/>
      <c r="F95" s="290"/>
      <c r="G95" s="290"/>
      <c r="H95" s="290"/>
      <c r="I95" s="290"/>
      <c r="J95" s="290"/>
      <c r="K95" s="290"/>
      <c r="L95" s="291"/>
    </row>
    <row r="96" spans="1:12" s="8" customFormat="1" ht="15.75" customHeight="1" x14ac:dyDescent="0.3">
      <c r="A96" s="295"/>
      <c r="B96" s="296"/>
      <c r="C96" s="296"/>
      <c r="D96" s="297"/>
      <c r="E96" s="284"/>
      <c r="F96" s="285"/>
      <c r="G96" s="123"/>
      <c r="H96" s="123"/>
      <c r="I96" s="123"/>
      <c r="J96" s="123"/>
      <c r="K96" s="217" t="str">
        <f>IF(A96="", "", SUM(E96:J96))</f>
        <v/>
      </c>
      <c r="L96" s="218"/>
    </row>
    <row r="97" spans="1:12" s="8" customFormat="1" ht="15.75" customHeight="1" x14ac:dyDescent="0.3">
      <c r="A97" s="292"/>
      <c r="B97" s="293"/>
      <c r="C97" s="293"/>
      <c r="D97" s="294"/>
      <c r="E97" s="284"/>
      <c r="F97" s="285"/>
      <c r="G97" s="123"/>
      <c r="H97" s="123"/>
      <c r="I97" s="123"/>
      <c r="J97" s="123"/>
      <c r="K97" s="217" t="str">
        <f>IF(A97="", "", SUM(E97:J97))</f>
        <v/>
      </c>
      <c r="L97" s="218"/>
    </row>
    <row r="98" spans="1:12" s="8" customFormat="1" ht="15.75" customHeight="1" x14ac:dyDescent="0.3">
      <c r="A98" s="295"/>
      <c r="B98" s="296"/>
      <c r="C98" s="296"/>
      <c r="D98" s="297"/>
      <c r="E98" s="284"/>
      <c r="F98" s="285"/>
      <c r="G98" s="123"/>
      <c r="H98" s="123"/>
      <c r="I98" s="123"/>
      <c r="J98" s="123"/>
      <c r="K98" s="217" t="str">
        <f>IF(A98="", "", SUM(E98:J98))</f>
        <v/>
      </c>
      <c r="L98" s="218"/>
    </row>
    <row r="99" spans="1:12" s="8" customFormat="1" ht="15.75" customHeight="1" thickBot="1" x14ac:dyDescent="0.35">
      <c r="A99" s="335" t="s">
        <v>116</v>
      </c>
      <c r="B99" s="336"/>
      <c r="C99" s="336"/>
      <c r="D99" s="337"/>
      <c r="E99" s="215">
        <f>SUM(E96:F98)</f>
        <v>0</v>
      </c>
      <c r="F99" s="216"/>
      <c r="G99" s="38">
        <f>SUM(G96:G98)</f>
        <v>0</v>
      </c>
      <c r="H99" s="38">
        <f>SUM(H96:H98)</f>
        <v>0</v>
      </c>
      <c r="I99" s="38">
        <f>SUM(I96:I98)</f>
        <v>0</v>
      </c>
      <c r="J99" s="38">
        <f>SUM(J96:J98)</f>
        <v>0</v>
      </c>
      <c r="K99" s="215">
        <f>SUM(L96:L98)</f>
        <v>0</v>
      </c>
      <c r="L99" s="216"/>
    </row>
    <row r="100" spans="1:12" s="8" customFormat="1" ht="15.75" customHeight="1" thickBot="1" x14ac:dyDescent="0.35">
      <c r="A100" s="344" t="s">
        <v>117</v>
      </c>
      <c r="B100" s="345"/>
      <c r="C100" s="345"/>
      <c r="D100" s="345"/>
      <c r="E100" s="345"/>
      <c r="F100" s="345"/>
      <c r="G100" s="345"/>
      <c r="H100" s="345"/>
      <c r="I100" s="345"/>
      <c r="J100" s="345"/>
      <c r="K100" s="345"/>
      <c r="L100" s="346"/>
    </row>
    <row r="101" spans="1:12" s="8" customFormat="1" ht="15.75" customHeight="1" x14ac:dyDescent="0.3">
      <c r="A101" s="54" t="s">
        <v>118</v>
      </c>
      <c r="B101" s="55"/>
      <c r="C101" s="55"/>
      <c r="D101" s="55"/>
      <c r="E101" s="219" t="s">
        <v>85</v>
      </c>
      <c r="F101" s="220"/>
      <c r="G101" s="56" t="s">
        <v>76</v>
      </c>
      <c r="H101" s="56" t="s">
        <v>77</v>
      </c>
      <c r="I101" s="56" t="s">
        <v>78</v>
      </c>
      <c r="J101" s="56" t="s">
        <v>79</v>
      </c>
      <c r="K101" s="219" t="s">
        <v>71</v>
      </c>
      <c r="L101" s="220"/>
    </row>
    <row r="102" spans="1:12" s="8" customFormat="1" ht="30" customHeight="1" x14ac:dyDescent="0.3">
      <c r="A102" s="278" t="s">
        <v>119</v>
      </c>
      <c r="B102" s="298"/>
      <c r="C102" s="298"/>
      <c r="D102" s="298"/>
      <c r="E102" s="298"/>
      <c r="F102" s="298"/>
      <c r="G102" s="298"/>
      <c r="H102" s="298"/>
      <c r="I102" s="298"/>
      <c r="J102" s="298"/>
      <c r="K102" s="298"/>
      <c r="L102" s="299"/>
    </row>
    <row r="103" spans="1:12" s="8" customFormat="1" x14ac:dyDescent="0.3">
      <c r="A103" s="286" t="s">
        <v>96</v>
      </c>
      <c r="B103" s="287"/>
      <c r="C103" s="287"/>
      <c r="D103" s="287"/>
      <c r="E103" s="287"/>
      <c r="F103" s="287"/>
      <c r="G103" s="287"/>
      <c r="H103" s="287"/>
      <c r="I103" s="287"/>
      <c r="J103" s="287"/>
      <c r="K103" s="287"/>
      <c r="L103" s="288"/>
    </row>
    <row r="104" spans="1:12" s="8" customFormat="1" ht="53.25" customHeight="1" x14ac:dyDescent="0.3">
      <c r="A104" s="289" t="s">
        <v>197</v>
      </c>
      <c r="B104" s="290"/>
      <c r="C104" s="290"/>
      <c r="D104" s="290"/>
      <c r="E104" s="290"/>
      <c r="F104" s="290"/>
      <c r="G104" s="290"/>
      <c r="H104" s="290"/>
      <c r="I104" s="290"/>
      <c r="J104" s="290"/>
      <c r="K104" s="290"/>
      <c r="L104" s="291"/>
    </row>
    <row r="105" spans="1:12" s="8" customFormat="1" ht="15.75" customHeight="1" x14ac:dyDescent="0.3">
      <c r="A105" s="292" t="s">
        <v>198</v>
      </c>
      <c r="B105" s="293"/>
      <c r="C105" s="293"/>
      <c r="D105" s="294"/>
      <c r="E105" s="284">
        <v>2332.0700000000002</v>
      </c>
      <c r="F105" s="285"/>
      <c r="G105" s="109"/>
      <c r="H105" s="109"/>
      <c r="I105" s="109">
        <v>338.93</v>
      </c>
      <c r="J105" s="109"/>
      <c r="K105" s="217">
        <f>IF(A105="", "", SUM(E105:J105))</f>
        <v>2671</v>
      </c>
      <c r="L105" s="218"/>
    </row>
    <row r="106" spans="1:12" s="8" customFormat="1" ht="15.75" customHeight="1" x14ac:dyDescent="0.3">
      <c r="A106" s="295" t="s">
        <v>199</v>
      </c>
      <c r="B106" s="296"/>
      <c r="C106" s="296"/>
      <c r="D106" s="297"/>
      <c r="E106" s="284">
        <v>1683</v>
      </c>
      <c r="F106" s="285"/>
      <c r="G106" s="109"/>
      <c r="H106" s="109"/>
      <c r="I106" s="109"/>
      <c r="J106" s="109"/>
      <c r="K106" s="217">
        <f>IF(A106="", "", SUM(E106:J106))</f>
        <v>1683</v>
      </c>
      <c r="L106" s="218"/>
    </row>
    <row r="107" spans="1:12" s="8" customFormat="1" ht="15.75" customHeight="1" x14ac:dyDescent="0.3">
      <c r="A107" s="295" t="s">
        <v>200</v>
      </c>
      <c r="B107" s="296"/>
      <c r="C107" s="296"/>
      <c r="D107" s="297"/>
      <c r="E107" s="284">
        <v>3000</v>
      </c>
      <c r="F107" s="285"/>
      <c r="G107" s="109"/>
      <c r="H107" s="109"/>
      <c r="I107" s="109"/>
      <c r="J107" s="109"/>
      <c r="K107" s="217">
        <f>IF(A107="", "", SUM(E107:J107))</f>
        <v>3000</v>
      </c>
      <c r="L107" s="218"/>
    </row>
    <row r="108" spans="1:12" s="8" customFormat="1" ht="15.75" customHeight="1" thickBot="1" x14ac:dyDescent="0.35">
      <c r="A108" s="300" t="s">
        <v>120</v>
      </c>
      <c r="B108" s="301"/>
      <c r="C108" s="301"/>
      <c r="D108" s="302"/>
      <c r="E108" s="305">
        <f>SUM(E105:F107)</f>
        <v>7015.07</v>
      </c>
      <c r="F108" s="306"/>
      <c r="G108" s="39">
        <f>SUM(G105:G107)</f>
        <v>0</v>
      </c>
      <c r="H108" s="39">
        <f>SUM(H105:H107)</f>
        <v>0</v>
      </c>
      <c r="I108" s="39">
        <f>SUM(I105:I107)</f>
        <v>338.93</v>
      </c>
      <c r="J108" s="39">
        <f>SUM(J105:J107)</f>
        <v>0</v>
      </c>
      <c r="K108" s="215">
        <f>SUM(K105:L107)</f>
        <v>7354</v>
      </c>
      <c r="L108" s="216"/>
    </row>
    <row r="109" spans="1:12" s="8" customFormat="1" ht="15.75" customHeight="1" x14ac:dyDescent="0.3">
      <c r="A109" s="54" t="s">
        <v>121</v>
      </c>
      <c r="B109" s="55"/>
      <c r="C109" s="55"/>
      <c r="D109" s="55"/>
      <c r="E109" s="219" t="s">
        <v>85</v>
      </c>
      <c r="F109" s="220"/>
      <c r="G109" s="56" t="s">
        <v>76</v>
      </c>
      <c r="H109" s="56" t="s">
        <v>77</v>
      </c>
      <c r="I109" s="56" t="s">
        <v>78</v>
      </c>
      <c r="J109" s="56" t="s">
        <v>79</v>
      </c>
      <c r="K109" s="219" t="s">
        <v>71</v>
      </c>
      <c r="L109" s="220"/>
    </row>
    <row r="110" spans="1:12" s="8" customFormat="1" ht="30" customHeight="1" x14ac:dyDescent="0.3">
      <c r="A110" s="278" t="s">
        <v>122</v>
      </c>
      <c r="B110" s="279"/>
      <c r="C110" s="279"/>
      <c r="D110" s="279"/>
      <c r="E110" s="279"/>
      <c r="F110" s="279"/>
      <c r="G110" s="279"/>
      <c r="H110" s="279"/>
      <c r="I110" s="279"/>
      <c r="J110" s="279"/>
      <c r="K110" s="279"/>
      <c r="L110" s="280"/>
    </row>
    <row r="111" spans="1:12" s="8" customFormat="1" x14ac:dyDescent="0.3">
      <c r="A111" s="286" t="s">
        <v>96</v>
      </c>
      <c r="B111" s="287"/>
      <c r="C111" s="287"/>
      <c r="D111" s="287"/>
      <c r="E111" s="287"/>
      <c r="F111" s="287"/>
      <c r="G111" s="287"/>
      <c r="H111" s="287"/>
      <c r="I111" s="287"/>
      <c r="J111" s="287"/>
      <c r="K111" s="287"/>
      <c r="L111" s="288"/>
    </row>
    <row r="112" spans="1:12" s="8" customFormat="1" ht="53.25" customHeight="1" x14ac:dyDescent="0.3">
      <c r="A112" s="289" t="s">
        <v>201</v>
      </c>
      <c r="B112" s="290"/>
      <c r="C112" s="290"/>
      <c r="D112" s="290"/>
      <c r="E112" s="290"/>
      <c r="F112" s="290"/>
      <c r="G112" s="290"/>
      <c r="H112" s="290"/>
      <c r="I112" s="290"/>
      <c r="J112" s="290"/>
      <c r="K112" s="290"/>
      <c r="L112" s="291"/>
    </row>
    <row r="113" spans="1:12" s="8" customFormat="1" ht="15.75" customHeight="1" x14ac:dyDescent="0.3">
      <c r="A113" s="292" t="s">
        <v>202</v>
      </c>
      <c r="B113" s="293"/>
      <c r="C113" s="293"/>
      <c r="D113" s="294"/>
      <c r="E113" s="284">
        <v>10500</v>
      </c>
      <c r="F113" s="285"/>
      <c r="G113" s="109"/>
      <c r="H113" s="109"/>
      <c r="I113" s="109"/>
      <c r="J113" s="109"/>
      <c r="K113" s="217">
        <f>IF(A113="", "", SUM(E113:J113))</f>
        <v>10500</v>
      </c>
      <c r="L113" s="218"/>
    </row>
    <row r="114" spans="1:12" s="8" customFormat="1" ht="15.75" customHeight="1" x14ac:dyDescent="0.3">
      <c r="A114" s="292"/>
      <c r="B114" s="293"/>
      <c r="C114" s="293"/>
      <c r="D114" s="294"/>
      <c r="E114" s="284"/>
      <c r="F114" s="285"/>
      <c r="G114" s="109"/>
      <c r="H114" s="109"/>
      <c r="I114" s="109"/>
      <c r="J114" s="109"/>
      <c r="K114" s="217" t="str">
        <f>IF(A114="", "", SUM(E114:J114))</f>
        <v/>
      </c>
      <c r="L114" s="218"/>
    </row>
    <row r="115" spans="1:12" s="8" customFormat="1" ht="15.75" customHeight="1" x14ac:dyDescent="0.3">
      <c r="A115" s="292"/>
      <c r="B115" s="293"/>
      <c r="C115" s="293"/>
      <c r="D115" s="294"/>
      <c r="E115" s="284"/>
      <c r="F115" s="285"/>
      <c r="G115" s="109"/>
      <c r="H115" s="109"/>
      <c r="I115" s="109"/>
      <c r="J115" s="109"/>
      <c r="K115" s="217" t="str">
        <f>IF(A115="", "", SUM(E115:J115))</f>
        <v/>
      </c>
      <c r="L115" s="218"/>
    </row>
    <row r="116" spans="1:12" s="8" customFormat="1" ht="15.75" customHeight="1" thickBot="1" x14ac:dyDescent="0.35">
      <c r="A116" s="335" t="s">
        <v>123</v>
      </c>
      <c r="B116" s="336"/>
      <c r="C116" s="336"/>
      <c r="D116" s="337"/>
      <c r="E116" s="215">
        <f>SUM(E113:F115)</f>
        <v>10500</v>
      </c>
      <c r="F116" s="216"/>
      <c r="G116" s="38">
        <f>SUM(G113:G115)</f>
        <v>0</v>
      </c>
      <c r="H116" s="38">
        <f>SUM(H113:H115)</f>
        <v>0</v>
      </c>
      <c r="I116" s="38">
        <f>SUM(I113:I115)</f>
        <v>0</v>
      </c>
      <c r="J116" s="38">
        <f>SUM(J113:J115)</f>
        <v>0</v>
      </c>
      <c r="K116" s="215">
        <f>SUM(K113:L115)</f>
        <v>10500</v>
      </c>
      <c r="L116" s="216"/>
    </row>
    <row r="117" spans="1:12" s="8" customFormat="1" ht="15.75" customHeight="1" x14ac:dyDescent="0.3">
      <c r="A117" s="54" t="s">
        <v>124</v>
      </c>
      <c r="B117" s="55"/>
      <c r="C117" s="55"/>
      <c r="D117" s="55"/>
      <c r="E117" s="219" t="s">
        <v>85</v>
      </c>
      <c r="F117" s="220"/>
      <c r="G117" s="56" t="s">
        <v>76</v>
      </c>
      <c r="H117" s="56" t="s">
        <v>77</v>
      </c>
      <c r="I117" s="56" t="s">
        <v>78</v>
      </c>
      <c r="J117" s="56" t="s">
        <v>79</v>
      </c>
      <c r="K117" s="219" t="s">
        <v>71</v>
      </c>
      <c r="L117" s="220"/>
    </row>
    <row r="118" spans="1:12" s="8" customFormat="1" ht="39" customHeight="1" x14ac:dyDescent="0.3">
      <c r="A118" s="278" t="s">
        <v>125</v>
      </c>
      <c r="B118" s="279"/>
      <c r="C118" s="279"/>
      <c r="D118" s="279"/>
      <c r="E118" s="279"/>
      <c r="F118" s="279"/>
      <c r="G118" s="279"/>
      <c r="H118" s="279"/>
      <c r="I118" s="279"/>
      <c r="J118" s="279"/>
      <c r="K118" s="279"/>
      <c r="L118" s="280"/>
    </row>
    <row r="119" spans="1:12" s="8" customFormat="1" x14ac:dyDescent="0.3">
      <c r="A119" s="286" t="s">
        <v>96</v>
      </c>
      <c r="B119" s="287"/>
      <c r="C119" s="287"/>
      <c r="D119" s="287"/>
      <c r="E119" s="287"/>
      <c r="F119" s="287"/>
      <c r="G119" s="287"/>
      <c r="H119" s="287"/>
      <c r="I119" s="287"/>
      <c r="J119" s="287"/>
      <c r="K119" s="287"/>
      <c r="L119" s="288"/>
    </row>
    <row r="120" spans="1:12" s="8" customFormat="1" ht="53.25" customHeight="1" x14ac:dyDescent="0.3">
      <c r="A120" s="289" t="s">
        <v>201</v>
      </c>
      <c r="B120" s="290"/>
      <c r="C120" s="290"/>
      <c r="D120" s="290"/>
      <c r="E120" s="290"/>
      <c r="F120" s="290"/>
      <c r="G120" s="290"/>
      <c r="H120" s="290"/>
      <c r="I120" s="290"/>
      <c r="J120" s="290"/>
      <c r="K120" s="290"/>
      <c r="L120" s="291"/>
    </row>
    <row r="121" spans="1:12" s="8" customFormat="1" ht="15.75" customHeight="1" x14ac:dyDescent="0.3">
      <c r="A121" s="292" t="s">
        <v>203</v>
      </c>
      <c r="B121" s="293"/>
      <c r="C121" s="293"/>
      <c r="D121" s="294"/>
      <c r="E121" s="303">
        <v>9660</v>
      </c>
      <c r="F121" s="304"/>
      <c r="G121" s="109"/>
      <c r="H121" s="109"/>
      <c r="I121" s="109"/>
      <c r="J121" s="109"/>
      <c r="K121" s="217">
        <f>IF(A121="", "", SUM(E121:J121))</f>
        <v>9660</v>
      </c>
      <c r="L121" s="218"/>
    </row>
    <row r="122" spans="1:12" s="8" customFormat="1" ht="15.75" customHeight="1" x14ac:dyDescent="0.3">
      <c r="A122" s="295"/>
      <c r="B122" s="296"/>
      <c r="C122" s="296"/>
      <c r="D122" s="297"/>
      <c r="E122" s="284"/>
      <c r="F122" s="285"/>
      <c r="G122" s="109"/>
      <c r="H122" s="109"/>
      <c r="I122" s="109"/>
      <c r="J122" s="109"/>
      <c r="K122" s="217" t="str">
        <f>IF(A122="", "", SUM(E122:J122))</f>
        <v/>
      </c>
      <c r="L122" s="218"/>
    </row>
    <row r="123" spans="1:12" s="8" customFormat="1" ht="15.75" customHeight="1" x14ac:dyDescent="0.3">
      <c r="A123" s="295"/>
      <c r="B123" s="296"/>
      <c r="C123" s="296"/>
      <c r="D123" s="297"/>
      <c r="E123" s="284"/>
      <c r="F123" s="285"/>
      <c r="G123" s="109"/>
      <c r="H123" s="109"/>
      <c r="I123" s="109"/>
      <c r="J123" s="109"/>
      <c r="K123" s="217" t="str">
        <f>IF(A123="", "", SUM(E123:J123))</f>
        <v/>
      </c>
      <c r="L123" s="218"/>
    </row>
    <row r="124" spans="1:12" s="8" customFormat="1" ht="15.75" customHeight="1" thickBot="1" x14ac:dyDescent="0.35">
      <c r="A124" s="335" t="s">
        <v>126</v>
      </c>
      <c r="B124" s="336"/>
      <c r="C124" s="336"/>
      <c r="D124" s="337"/>
      <c r="E124" s="215">
        <f>SUM(E121:F123)</f>
        <v>9660</v>
      </c>
      <c r="F124" s="216"/>
      <c r="G124" s="38">
        <f>SUM(G121:G123)</f>
        <v>0</v>
      </c>
      <c r="H124" s="38">
        <f>SUM(H121:H123)</f>
        <v>0</v>
      </c>
      <c r="I124" s="38">
        <f>SUM(I121:I123)</f>
        <v>0</v>
      </c>
      <c r="J124" s="38">
        <f>SUM(J121:J123)</f>
        <v>0</v>
      </c>
      <c r="K124" s="215">
        <f>SUM(L121:L123)</f>
        <v>0</v>
      </c>
      <c r="L124" s="216"/>
    </row>
    <row r="125" spans="1:12" s="8" customFormat="1" ht="15.75" customHeight="1" x14ac:dyDescent="0.3">
      <c r="A125" s="54" t="s">
        <v>127</v>
      </c>
      <c r="B125" s="55"/>
      <c r="C125" s="55"/>
      <c r="D125" s="55"/>
      <c r="E125" s="219" t="s">
        <v>85</v>
      </c>
      <c r="F125" s="220"/>
      <c r="G125" s="56" t="s">
        <v>76</v>
      </c>
      <c r="H125" s="56" t="s">
        <v>77</v>
      </c>
      <c r="I125" s="56" t="s">
        <v>78</v>
      </c>
      <c r="J125" s="56" t="s">
        <v>79</v>
      </c>
      <c r="K125" s="219" t="s">
        <v>71</v>
      </c>
      <c r="L125" s="220"/>
    </row>
    <row r="126" spans="1:12" s="8" customFormat="1" ht="65.25" customHeight="1" x14ac:dyDescent="0.3">
      <c r="A126" s="278" t="s">
        <v>128</v>
      </c>
      <c r="B126" s="279"/>
      <c r="C126" s="279"/>
      <c r="D126" s="279"/>
      <c r="E126" s="279"/>
      <c r="F126" s="279"/>
      <c r="G126" s="279"/>
      <c r="H126" s="279"/>
      <c r="I126" s="279"/>
      <c r="J126" s="279"/>
      <c r="K126" s="279"/>
      <c r="L126" s="280"/>
    </row>
    <row r="127" spans="1:12" s="8" customFormat="1" x14ac:dyDescent="0.3">
      <c r="A127" s="286" t="s">
        <v>96</v>
      </c>
      <c r="B127" s="287"/>
      <c r="C127" s="287"/>
      <c r="D127" s="287"/>
      <c r="E127" s="287"/>
      <c r="F127" s="287"/>
      <c r="G127" s="287"/>
      <c r="H127" s="287"/>
      <c r="I127" s="287"/>
      <c r="J127" s="287"/>
      <c r="K127" s="287"/>
      <c r="L127" s="288"/>
    </row>
    <row r="128" spans="1:12" s="8" customFormat="1" ht="53.25" customHeight="1" x14ac:dyDescent="0.3">
      <c r="A128" s="289" t="s">
        <v>204</v>
      </c>
      <c r="B128" s="290"/>
      <c r="C128" s="290"/>
      <c r="D128" s="290"/>
      <c r="E128" s="290"/>
      <c r="F128" s="290"/>
      <c r="G128" s="290"/>
      <c r="H128" s="290"/>
      <c r="I128" s="290"/>
      <c r="J128" s="290"/>
      <c r="K128" s="290"/>
      <c r="L128" s="291"/>
    </row>
    <row r="129" spans="1:12" s="8" customFormat="1" ht="15.75" customHeight="1" x14ac:dyDescent="0.3">
      <c r="A129" s="281" t="s">
        <v>205</v>
      </c>
      <c r="B129" s="282"/>
      <c r="C129" s="282"/>
      <c r="D129" s="283"/>
      <c r="E129" s="284">
        <v>200</v>
      </c>
      <c r="F129" s="285"/>
      <c r="G129" s="109"/>
      <c r="H129" s="109"/>
      <c r="I129" s="109"/>
      <c r="J129" s="109"/>
      <c r="K129" s="217">
        <f>IF(A129="", "", SUM(E129:J129))</f>
        <v>200</v>
      </c>
      <c r="L129" s="218"/>
    </row>
    <row r="130" spans="1:12" s="8" customFormat="1" ht="15.75" customHeight="1" x14ac:dyDescent="0.3">
      <c r="A130" s="281"/>
      <c r="B130" s="282"/>
      <c r="C130" s="282"/>
      <c r="D130" s="283"/>
      <c r="E130" s="284"/>
      <c r="F130" s="285"/>
      <c r="G130" s="109"/>
      <c r="H130" s="109"/>
      <c r="I130" s="109"/>
      <c r="J130" s="109"/>
      <c r="K130" s="217" t="str">
        <f>IF(A130="", "", SUM(E130:J130))</f>
        <v/>
      </c>
      <c r="L130" s="218"/>
    </row>
    <row r="131" spans="1:12" s="8" customFormat="1" ht="15.75" customHeight="1" x14ac:dyDescent="0.3">
      <c r="A131" s="281"/>
      <c r="B131" s="282"/>
      <c r="C131" s="282"/>
      <c r="D131" s="283"/>
      <c r="E131" s="284"/>
      <c r="F131" s="285"/>
      <c r="G131" s="109"/>
      <c r="H131" s="109"/>
      <c r="I131" s="109"/>
      <c r="J131" s="109"/>
      <c r="K131" s="217" t="str">
        <f>IF(A131="", "", SUM(E131:J131))</f>
        <v/>
      </c>
      <c r="L131" s="218"/>
    </row>
    <row r="132" spans="1:12" s="8" customFormat="1" ht="15.75" customHeight="1" x14ac:dyDescent="0.3">
      <c r="A132" s="281"/>
      <c r="B132" s="282"/>
      <c r="C132" s="282"/>
      <c r="D132" s="283"/>
      <c r="E132" s="284"/>
      <c r="F132" s="285"/>
      <c r="G132" s="109"/>
      <c r="H132" s="109"/>
      <c r="I132" s="109"/>
      <c r="J132" s="109"/>
      <c r="K132" s="217" t="str">
        <f>IF(A132="", "", SUM(E132:J132))</f>
        <v/>
      </c>
      <c r="L132" s="218"/>
    </row>
    <row r="133" spans="1:12" s="8" customFormat="1" ht="15.75" customHeight="1" x14ac:dyDescent="0.3">
      <c r="A133" s="281"/>
      <c r="B133" s="282"/>
      <c r="C133" s="282"/>
      <c r="D133" s="283"/>
      <c r="E133" s="284"/>
      <c r="F133" s="285"/>
      <c r="G133" s="109"/>
      <c r="H133" s="109"/>
      <c r="I133" s="109"/>
      <c r="J133" s="109"/>
      <c r="K133" s="217" t="str">
        <f>IF(A133="", "", SUM(E133:J133))</f>
        <v/>
      </c>
      <c r="L133" s="218"/>
    </row>
    <row r="134" spans="1:12" s="8" customFormat="1" ht="15.75" customHeight="1" thickBot="1" x14ac:dyDescent="0.35">
      <c r="A134" s="335" t="s">
        <v>129</v>
      </c>
      <c r="B134" s="336"/>
      <c r="C134" s="336"/>
      <c r="D134" s="337"/>
      <c r="E134" s="215">
        <f>SUM(E129:F133)</f>
        <v>200</v>
      </c>
      <c r="F134" s="216"/>
      <c r="G134" s="38">
        <f>SUM(G129:G133)</f>
        <v>0</v>
      </c>
      <c r="H134" s="38">
        <f>SUM(H129:H133)</f>
        <v>0</v>
      </c>
      <c r="I134" s="38">
        <f>SUM(I129:I133)</f>
        <v>0</v>
      </c>
      <c r="J134" s="38">
        <f>SUM(J129:J133)</f>
        <v>0</v>
      </c>
      <c r="K134" s="215">
        <f>SUM(K129:L133)</f>
        <v>200</v>
      </c>
      <c r="L134" s="216"/>
    </row>
    <row r="135" spans="1:12" s="8" customFormat="1" ht="15.75" customHeight="1" x14ac:dyDescent="0.3">
      <c r="A135" s="338" t="s">
        <v>130</v>
      </c>
      <c r="B135" s="339"/>
      <c r="C135" s="339"/>
      <c r="D135" s="339"/>
      <c r="E135" s="339"/>
      <c r="F135" s="339"/>
      <c r="G135" s="339"/>
      <c r="H135" s="339"/>
      <c r="I135" s="339"/>
      <c r="J135" s="339"/>
      <c r="K135" s="339"/>
      <c r="L135" s="340"/>
    </row>
    <row r="136" spans="1:12" s="8" customFormat="1" ht="154.5" customHeight="1" x14ac:dyDescent="0.3">
      <c r="A136" s="331" t="s">
        <v>131</v>
      </c>
      <c r="B136" s="332"/>
      <c r="C136" s="332"/>
      <c r="D136" s="332"/>
      <c r="E136" s="332"/>
      <c r="F136" s="333"/>
      <c r="G136" s="333"/>
      <c r="H136" s="333"/>
      <c r="I136" s="333"/>
      <c r="J136" s="333"/>
      <c r="K136" s="333"/>
      <c r="L136" s="334"/>
    </row>
    <row r="137" spans="1:12" s="8" customFormat="1" ht="26.25" customHeight="1" x14ac:dyDescent="0.3">
      <c r="A137" s="255" t="s">
        <v>132</v>
      </c>
      <c r="B137" s="256"/>
      <c r="C137" s="259" t="s">
        <v>206</v>
      </c>
      <c r="D137" s="259"/>
      <c r="E137" s="260"/>
      <c r="F137" s="118" t="s">
        <v>96</v>
      </c>
      <c r="G137" s="118"/>
      <c r="H137" s="118"/>
      <c r="I137" s="118"/>
      <c r="J137" s="118"/>
      <c r="K137" s="118"/>
      <c r="L137" s="119"/>
    </row>
    <row r="138" spans="1:12" s="8" customFormat="1" ht="9" customHeight="1" x14ac:dyDescent="0.3">
      <c r="A138" s="257"/>
      <c r="B138" s="258"/>
      <c r="C138" s="261"/>
      <c r="D138" s="261"/>
      <c r="E138" s="262"/>
      <c r="F138" s="272" t="s">
        <v>208</v>
      </c>
      <c r="G138" s="272"/>
      <c r="H138" s="272"/>
      <c r="I138" s="272"/>
      <c r="J138" s="272"/>
      <c r="K138" s="272"/>
      <c r="L138" s="273"/>
    </row>
    <row r="139" spans="1:12" s="8" customFormat="1" ht="24.75" customHeight="1" x14ac:dyDescent="0.35">
      <c r="A139" s="253" t="s">
        <v>133</v>
      </c>
      <c r="B139" s="254"/>
      <c r="C139" s="270" t="s">
        <v>207</v>
      </c>
      <c r="D139" s="270"/>
      <c r="E139" s="271"/>
      <c r="F139" s="272"/>
      <c r="G139" s="272"/>
      <c r="H139" s="272"/>
      <c r="I139" s="272"/>
      <c r="J139" s="272"/>
      <c r="K139" s="272"/>
      <c r="L139" s="273"/>
    </row>
    <row r="140" spans="1:12" s="8" customFormat="1" ht="24.75" customHeight="1" x14ac:dyDescent="0.35">
      <c r="A140" s="253" t="s">
        <v>134</v>
      </c>
      <c r="B140" s="254"/>
      <c r="C140" s="263">
        <v>0.25</v>
      </c>
      <c r="D140" s="263"/>
      <c r="E140" s="264"/>
      <c r="F140" s="272"/>
      <c r="G140" s="272"/>
      <c r="H140" s="272"/>
      <c r="I140" s="272"/>
      <c r="J140" s="272"/>
      <c r="K140" s="272"/>
      <c r="L140" s="273"/>
    </row>
    <row r="141" spans="1:12" s="8" customFormat="1" ht="33.75" customHeight="1" x14ac:dyDescent="0.35">
      <c r="A141" s="251" t="s">
        <v>135</v>
      </c>
      <c r="B141" s="252"/>
      <c r="C141" s="265">
        <f>K13-J13</f>
        <v>18099.940000000002</v>
      </c>
      <c r="D141" s="265"/>
      <c r="E141" s="266"/>
      <c r="F141" s="272"/>
      <c r="G141" s="272"/>
      <c r="H141" s="272"/>
      <c r="I141" s="272"/>
      <c r="J141" s="272"/>
      <c r="K141" s="272"/>
      <c r="L141" s="273"/>
    </row>
    <row r="142" spans="1:12" s="8" customFormat="1" ht="33" customHeight="1" thickBot="1" x14ac:dyDescent="0.4">
      <c r="A142" s="276" t="s">
        <v>136</v>
      </c>
      <c r="B142" s="277"/>
      <c r="C142" s="267">
        <f>C141*C140</f>
        <v>4524.9850000000006</v>
      </c>
      <c r="D142" s="268"/>
      <c r="E142" s="269"/>
      <c r="F142" s="274"/>
      <c r="G142" s="274"/>
      <c r="H142" s="274"/>
      <c r="I142" s="274"/>
      <c r="J142" s="274"/>
      <c r="K142" s="274"/>
      <c r="L142" s="275"/>
    </row>
    <row r="143" spans="1:12" s="8" customFormat="1" ht="15.75" customHeight="1" x14ac:dyDescent="0.3">
      <c r="A143" s="104" t="s">
        <v>137</v>
      </c>
      <c r="B143" s="105"/>
      <c r="C143" s="105"/>
      <c r="D143" s="105"/>
      <c r="E143" s="225" t="s">
        <v>85</v>
      </c>
      <c r="F143" s="226"/>
      <c r="G143" s="106" t="s">
        <v>76</v>
      </c>
      <c r="H143" s="106" t="s">
        <v>77</v>
      </c>
      <c r="I143" s="106" t="s">
        <v>78</v>
      </c>
      <c r="J143" s="106" t="s">
        <v>79</v>
      </c>
      <c r="K143" s="225" t="s">
        <v>71</v>
      </c>
      <c r="L143" s="226"/>
    </row>
    <row r="144" spans="1:12" s="8" customFormat="1" ht="15.75" customHeight="1" x14ac:dyDescent="0.3">
      <c r="A144" s="247" t="str">
        <f>IF(C142&gt;0, "Indirect Costs", "")</f>
        <v>Indirect Costs</v>
      </c>
      <c r="B144" s="248"/>
      <c r="C144" s="249">
        <f>C142</f>
        <v>4524.9850000000006</v>
      </c>
      <c r="D144" s="250"/>
      <c r="E144" s="245">
        <v>4524.99</v>
      </c>
      <c r="F144" s="246"/>
      <c r="G144" s="111"/>
      <c r="H144" s="111"/>
      <c r="I144" s="111"/>
      <c r="J144" s="111"/>
      <c r="K144" s="223">
        <f>IF(A144="", "", SUM(E144:J144))</f>
        <v>4524.99</v>
      </c>
      <c r="L144" s="224"/>
    </row>
    <row r="145" spans="1:12" s="8" customFormat="1" x14ac:dyDescent="0.3">
      <c r="A145" s="25"/>
      <c r="B145" s="25"/>
      <c r="C145" s="25"/>
      <c r="D145" s="25"/>
      <c r="E145" s="26"/>
      <c r="F145" s="26"/>
      <c r="G145" s="26"/>
      <c r="H145" s="27"/>
      <c r="I145" s="27"/>
      <c r="J145" s="27"/>
      <c r="K145" s="27"/>
      <c r="L145" s="27"/>
    </row>
    <row r="146" spans="1:12" s="8" customFormat="1" x14ac:dyDescent="0.3">
      <c r="A146" s="25"/>
      <c r="B146" s="25"/>
      <c r="C146" s="25"/>
      <c r="D146" s="25"/>
      <c r="E146" s="26"/>
      <c r="F146" s="26"/>
      <c r="G146" s="26"/>
      <c r="H146" s="27"/>
      <c r="I146" s="27"/>
      <c r="J146" s="27"/>
      <c r="K146" s="27"/>
      <c r="L146" s="27"/>
    </row>
    <row r="147" spans="1:12" s="8" customFormat="1" x14ac:dyDescent="0.3">
      <c r="A147" s="25"/>
      <c r="B147" s="25"/>
      <c r="C147" s="25"/>
      <c r="D147" s="25"/>
      <c r="E147" s="26"/>
      <c r="F147" s="26"/>
      <c r="G147" s="26"/>
      <c r="H147" s="27"/>
      <c r="I147" s="27"/>
      <c r="J147" s="27"/>
      <c r="K147" s="27"/>
      <c r="L147" s="27"/>
    </row>
    <row r="148" spans="1:12" s="8" customFormat="1" x14ac:dyDescent="0.3">
      <c r="A148" s="25"/>
      <c r="B148" s="25"/>
      <c r="C148" s="25"/>
      <c r="D148" s="25"/>
      <c r="E148" s="26"/>
      <c r="F148" s="26"/>
      <c r="G148" s="26"/>
      <c r="H148" s="27"/>
      <c r="I148" s="27"/>
      <c r="J148" s="27"/>
      <c r="K148" s="27"/>
      <c r="L148" s="27"/>
    </row>
    <row r="149" spans="1:12" s="8" customFormat="1" x14ac:dyDescent="0.3">
      <c r="A149" s="25"/>
      <c r="B149" s="25"/>
      <c r="C149" s="25"/>
      <c r="D149" s="25"/>
      <c r="E149" s="26"/>
      <c r="F149" s="26"/>
      <c r="G149" s="26"/>
      <c r="H149" s="27"/>
      <c r="I149" s="27"/>
      <c r="J149" s="27"/>
      <c r="K149" s="27"/>
      <c r="L149" s="27"/>
    </row>
    <row r="150" spans="1:12" s="8" customFormat="1" x14ac:dyDescent="0.3">
      <c r="A150" s="25"/>
      <c r="B150" s="25"/>
      <c r="C150" s="25"/>
      <c r="D150" s="25"/>
      <c r="E150" s="26"/>
      <c r="F150" s="26"/>
      <c r="G150" s="26"/>
      <c r="H150" s="27"/>
      <c r="I150" s="27"/>
      <c r="J150" s="27"/>
      <c r="K150" s="27"/>
      <c r="L150" s="27"/>
    </row>
    <row r="151" spans="1:12" s="8" customFormat="1" x14ac:dyDescent="0.3">
      <c r="A151" s="25"/>
      <c r="B151" s="25"/>
      <c r="C151" s="25"/>
      <c r="D151" s="25"/>
      <c r="E151" s="26"/>
      <c r="F151" s="26"/>
      <c r="G151" s="26"/>
      <c r="H151" s="27"/>
      <c r="I151" s="27"/>
      <c r="J151" s="27"/>
      <c r="K151" s="27"/>
      <c r="L151" s="27"/>
    </row>
    <row r="152" spans="1:12" s="8" customFormat="1" x14ac:dyDescent="0.3">
      <c r="A152" s="25"/>
      <c r="B152" s="25"/>
      <c r="C152" s="25"/>
      <c r="D152" s="25"/>
      <c r="E152" s="26"/>
      <c r="F152" s="26"/>
      <c r="G152" s="26"/>
      <c r="H152" s="27"/>
      <c r="I152" s="27"/>
      <c r="J152" s="27"/>
      <c r="K152" s="27"/>
      <c r="L152" s="27"/>
    </row>
    <row r="153" spans="1:12" s="8" customFormat="1" x14ac:dyDescent="0.3">
      <c r="A153" s="25"/>
      <c r="B153" s="25"/>
      <c r="C153" s="25"/>
      <c r="D153" s="25"/>
      <c r="E153" s="26"/>
      <c r="F153" s="26"/>
      <c r="G153" s="26"/>
      <c r="H153" s="27"/>
      <c r="I153" s="27"/>
      <c r="J153" s="27"/>
      <c r="K153" s="27"/>
      <c r="L153" s="27"/>
    </row>
    <row r="154" spans="1:12" s="8" customFormat="1" x14ac:dyDescent="0.3">
      <c r="A154" s="25"/>
      <c r="B154" s="25"/>
      <c r="C154" s="25"/>
      <c r="D154" s="25"/>
      <c r="E154" s="26"/>
      <c r="F154" s="26"/>
      <c r="G154" s="26"/>
      <c r="H154" s="27"/>
      <c r="I154" s="27"/>
      <c r="J154" s="27"/>
      <c r="K154" s="27"/>
      <c r="L154" s="27"/>
    </row>
    <row r="155" spans="1:12" s="8" customFormat="1" x14ac:dyDescent="0.3">
      <c r="A155" s="25"/>
      <c r="B155" s="25"/>
      <c r="C155" s="25"/>
      <c r="D155" s="25"/>
      <c r="E155" s="26"/>
      <c r="F155" s="26"/>
      <c r="G155" s="26"/>
      <c r="H155" s="27"/>
      <c r="I155" s="27"/>
      <c r="J155" s="27"/>
      <c r="K155" s="27"/>
      <c r="L155" s="27"/>
    </row>
    <row r="156" spans="1:12" s="8" customFormat="1" x14ac:dyDescent="0.3">
      <c r="A156" s="25"/>
      <c r="B156" s="25"/>
      <c r="C156" s="25"/>
      <c r="D156" s="25"/>
      <c r="E156" s="26"/>
      <c r="F156" s="26"/>
      <c r="G156" s="26"/>
      <c r="H156" s="27"/>
      <c r="I156" s="27"/>
      <c r="J156" s="27"/>
      <c r="K156" s="27"/>
      <c r="L156" s="27"/>
    </row>
    <row r="157" spans="1:12" s="8" customFormat="1" x14ac:dyDescent="0.3">
      <c r="E157" s="14"/>
      <c r="F157" s="14"/>
      <c r="G157" s="14"/>
      <c r="H157" s="28"/>
      <c r="I157" s="28"/>
      <c r="J157" s="28"/>
      <c r="K157" s="28"/>
      <c r="L157" s="28"/>
    </row>
    <row r="158" spans="1:12" s="8" customFormat="1" x14ac:dyDescent="0.3">
      <c r="E158" s="14"/>
      <c r="F158" s="14"/>
      <c r="G158" s="14"/>
      <c r="H158" s="28"/>
      <c r="I158" s="28"/>
      <c r="J158" s="28"/>
      <c r="K158" s="28"/>
      <c r="L158" s="28"/>
    </row>
    <row r="159" spans="1:12" s="8" customFormat="1" x14ac:dyDescent="0.3">
      <c r="E159" s="14"/>
      <c r="F159" s="14"/>
      <c r="G159" s="14"/>
      <c r="H159" s="28"/>
      <c r="I159" s="28"/>
      <c r="J159" s="28"/>
      <c r="K159" s="28"/>
      <c r="L159" s="28"/>
    </row>
    <row r="160" spans="1:12" s="8" customFormat="1" x14ac:dyDescent="0.3">
      <c r="E160" s="14"/>
      <c r="F160" s="14"/>
      <c r="G160" s="14"/>
      <c r="H160" s="28"/>
      <c r="I160" s="28"/>
      <c r="J160" s="28"/>
      <c r="K160" s="28"/>
      <c r="L160" s="28"/>
    </row>
    <row r="161" spans="5:12" s="8" customFormat="1" x14ac:dyDescent="0.3">
      <c r="E161" s="14"/>
      <c r="F161" s="14"/>
      <c r="G161" s="14"/>
      <c r="H161" s="28"/>
      <c r="I161" s="28"/>
      <c r="J161" s="28"/>
      <c r="K161" s="28"/>
      <c r="L161" s="28"/>
    </row>
    <row r="162" spans="5:12" s="8" customFormat="1" x14ac:dyDescent="0.3">
      <c r="E162" s="14"/>
      <c r="F162" s="14"/>
      <c r="G162" s="14"/>
      <c r="H162" s="28"/>
      <c r="I162" s="28"/>
      <c r="J162" s="28"/>
      <c r="K162" s="28"/>
      <c r="L162" s="28"/>
    </row>
    <row r="163" spans="5:12" s="8" customFormat="1" x14ac:dyDescent="0.3">
      <c r="E163" s="14"/>
      <c r="F163" s="14"/>
      <c r="G163" s="14"/>
      <c r="H163" s="28"/>
      <c r="I163" s="28"/>
      <c r="J163" s="28"/>
      <c r="K163" s="28"/>
      <c r="L163" s="28"/>
    </row>
    <row r="164" spans="5:12" s="8" customFormat="1" x14ac:dyDescent="0.3">
      <c r="E164" s="14"/>
      <c r="F164" s="14"/>
      <c r="G164" s="14"/>
      <c r="H164" s="28"/>
      <c r="I164" s="28"/>
      <c r="J164" s="28"/>
      <c r="K164" s="28"/>
      <c r="L164" s="28"/>
    </row>
    <row r="165" spans="5:12" s="8" customFormat="1" x14ac:dyDescent="0.3">
      <c r="E165" s="14"/>
      <c r="F165" s="14"/>
      <c r="G165" s="14"/>
      <c r="H165" s="28"/>
      <c r="I165" s="28"/>
      <c r="J165" s="28"/>
      <c r="K165" s="28"/>
      <c r="L165" s="28"/>
    </row>
    <row r="166" spans="5:12" s="8" customFormat="1" x14ac:dyDescent="0.3">
      <c r="E166" s="14"/>
      <c r="F166" s="14"/>
      <c r="G166" s="14"/>
      <c r="H166" s="28"/>
      <c r="I166" s="28"/>
      <c r="J166" s="28"/>
      <c r="K166" s="28"/>
      <c r="L166" s="28"/>
    </row>
    <row r="167" spans="5:12" s="8" customFormat="1" x14ac:dyDescent="0.3">
      <c r="E167" s="14"/>
      <c r="F167" s="14"/>
      <c r="G167" s="14"/>
      <c r="H167" s="28"/>
      <c r="I167" s="28"/>
      <c r="J167" s="28"/>
      <c r="K167" s="28"/>
      <c r="L167" s="28"/>
    </row>
    <row r="168" spans="5:12" s="8" customFormat="1" x14ac:dyDescent="0.3">
      <c r="E168" s="14"/>
      <c r="F168" s="14"/>
      <c r="G168" s="14"/>
      <c r="H168" s="28"/>
      <c r="I168" s="28"/>
      <c r="J168" s="28"/>
      <c r="K168" s="28"/>
      <c r="L168" s="28"/>
    </row>
    <row r="169" spans="5:12" s="8" customFormat="1" x14ac:dyDescent="0.3">
      <c r="E169" s="14"/>
      <c r="F169" s="14"/>
      <c r="G169" s="14"/>
      <c r="H169" s="28"/>
      <c r="I169" s="28"/>
      <c r="J169" s="28"/>
      <c r="K169" s="28"/>
      <c r="L169" s="28"/>
    </row>
    <row r="170" spans="5:12" s="8" customFormat="1" x14ac:dyDescent="0.3">
      <c r="E170" s="14"/>
      <c r="F170" s="14"/>
      <c r="G170" s="14"/>
      <c r="H170" s="28"/>
      <c r="I170" s="28"/>
      <c r="J170" s="28"/>
      <c r="K170" s="28"/>
      <c r="L170" s="28"/>
    </row>
    <row r="171" spans="5:12" s="13" customFormat="1" x14ac:dyDescent="0.3">
      <c r="E171" s="29"/>
      <c r="F171" s="29"/>
      <c r="G171" s="29"/>
      <c r="H171" s="30"/>
      <c r="I171" s="30"/>
      <c r="J171" s="30"/>
      <c r="K171" s="30"/>
      <c r="L171" s="30"/>
    </row>
    <row r="172" spans="5:12" s="8" customFormat="1" x14ac:dyDescent="0.3">
      <c r="E172" s="14"/>
      <c r="F172" s="14"/>
      <c r="G172" s="14"/>
      <c r="H172" s="28"/>
      <c r="I172" s="28"/>
      <c r="J172" s="28"/>
      <c r="K172" s="28"/>
      <c r="L172" s="28"/>
    </row>
    <row r="173" spans="5:12" s="13" customFormat="1" x14ac:dyDescent="0.3">
      <c r="E173" s="29"/>
      <c r="F173" s="29"/>
      <c r="G173" s="29"/>
      <c r="H173" s="30"/>
      <c r="I173" s="30"/>
      <c r="J173" s="30"/>
      <c r="K173" s="30"/>
      <c r="L173" s="30"/>
    </row>
    <row r="174" spans="5:12" s="8" customFormat="1" x14ac:dyDescent="0.3">
      <c r="E174" s="14"/>
      <c r="F174" s="14"/>
      <c r="G174" s="14"/>
      <c r="H174" s="28"/>
      <c r="I174" s="28"/>
      <c r="J174" s="28"/>
      <c r="K174" s="28"/>
      <c r="L174" s="28"/>
    </row>
    <row r="175" spans="5:12" s="13" customFormat="1" x14ac:dyDescent="0.3">
      <c r="E175" s="29"/>
      <c r="F175" s="29"/>
      <c r="G175" s="29"/>
      <c r="H175" s="30"/>
      <c r="I175" s="30"/>
      <c r="J175" s="30"/>
      <c r="K175" s="30"/>
      <c r="L175" s="30"/>
    </row>
    <row r="176" spans="5:12" s="13" customFormat="1" x14ac:dyDescent="0.3">
      <c r="E176" s="29"/>
      <c r="F176" s="29"/>
      <c r="G176" s="29"/>
      <c r="H176" s="30"/>
      <c r="I176" s="30"/>
      <c r="J176" s="30"/>
      <c r="K176" s="30"/>
      <c r="L176" s="30"/>
    </row>
    <row r="177" spans="5:12" s="13" customFormat="1" x14ac:dyDescent="0.3">
      <c r="E177" s="29"/>
      <c r="F177" s="29"/>
      <c r="G177" s="29"/>
      <c r="H177" s="30"/>
      <c r="I177" s="30"/>
      <c r="J177" s="30"/>
      <c r="K177" s="30"/>
      <c r="L177" s="30"/>
    </row>
    <row r="178" spans="5:12" s="13" customFormat="1" x14ac:dyDescent="0.3">
      <c r="E178" s="29"/>
      <c r="F178" s="29"/>
      <c r="G178" s="29"/>
      <c r="H178" s="30"/>
      <c r="I178" s="30"/>
      <c r="J178" s="30"/>
      <c r="K178" s="30"/>
      <c r="L178" s="30"/>
    </row>
    <row r="179" spans="5:12" s="13" customFormat="1" x14ac:dyDescent="0.3">
      <c r="E179" s="29"/>
      <c r="F179" s="29"/>
      <c r="G179" s="29"/>
      <c r="H179" s="30"/>
      <c r="I179" s="30"/>
      <c r="J179" s="30"/>
      <c r="K179" s="30"/>
      <c r="L179" s="30"/>
    </row>
    <row r="180" spans="5:12" s="13" customFormat="1" x14ac:dyDescent="0.3">
      <c r="E180" s="29"/>
      <c r="F180" s="29"/>
      <c r="G180" s="29"/>
      <c r="H180" s="30"/>
      <c r="I180" s="30"/>
      <c r="J180" s="30"/>
      <c r="K180" s="30"/>
      <c r="L180" s="30"/>
    </row>
    <row r="181" spans="5:12" s="13" customFormat="1" x14ac:dyDescent="0.3">
      <c r="E181" s="29"/>
      <c r="F181" s="29"/>
      <c r="G181" s="29"/>
      <c r="H181" s="30"/>
      <c r="I181" s="30"/>
      <c r="J181" s="30"/>
      <c r="K181" s="30"/>
      <c r="L181" s="30"/>
    </row>
    <row r="182" spans="5:12" s="13" customFormat="1" x14ac:dyDescent="0.3">
      <c r="E182" s="29"/>
      <c r="F182" s="29"/>
      <c r="G182" s="29"/>
      <c r="H182" s="30"/>
      <c r="I182" s="30"/>
      <c r="J182" s="30"/>
      <c r="K182" s="30"/>
      <c r="L182" s="30"/>
    </row>
    <row r="183" spans="5:12" s="13" customFormat="1" x14ac:dyDescent="0.3">
      <c r="E183" s="29"/>
      <c r="F183" s="29"/>
      <c r="G183" s="29"/>
      <c r="H183" s="30"/>
      <c r="I183" s="30"/>
      <c r="J183" s="30"/>
      <c r="K183" s="30"/>
      <c r="L183" s="30"/>
    </row>
    <row r="184" spans="5:12" s="13" customFormat="1" x14ac:dyDescent="0.3">
      <c r="E184" s="29"/>
      <c r="F184" s="29"/>
      <c r="G184" s="29"/>
      <c r="H184" s="30"/>
      <c r="I184" s="30"/>
      <c r="J184" s="30"/>
      <c r="K184" s="30"/>
      <c r="L184" s="30"/>
    </row>
    <row r="185" spans="5:12" s="13" customFormat="1" x14ac:dyDescent="0.3">
      <c r="E185" s="29"/>
      <c r="F185" s="29"/>
      <c r="G185" s="29"/>
      <c r="H185" s="30"/>
      <c r="I185" s="30"/>
      <c r="J185" s="30"/>
      <c r="K185" s="30"/>
      <c r="L185" s="30"/>
    </row>
  </sheetData>
  <sheetProtection algorithmName="SHA-512" hashValue="UxKj2LIYQntABJy+yF3akOiCFIvTduw9enhF4uywhUXN3tlaob2ZJa2U2O/3TE9+qfFK7pcZlva+iFt8Voe33w==" saltValue="gFJNTw/Dh2b7B6B0MH3VvQ==" spinCount="100000" sheet="1" formatColumns="0" formatRows="0"/>
  <mergeCells count="293">
    <mergeCell ref="E98:F98"/>
    <mergeCell ref="E96:F96"/>
    <mergeCell ref="E83:F83"/>
    <mergeCell ref="E90:F90"/>
    <mergeCell ref="E88:F88"/>
    <mergeCell ref="E82:F82"/>
    <mergeCell ref="A75:D75"/>
    <mergeCell ref="A3:B3"/>
    <mergeCell ref="A4:B4"/>
    <mergeCell ref="A7:B7"/>
    <mergeCell ref="A8:B8"/>
    <mergeCell ref="A39:L39"/>
    <mergeCell ref="A38:L38"/>
    <mergeCell ref="G3:J3"/>
    <mergeCell ref="G4:J4"/>
    <mergeCell ref="A56:D56"/>
    <mergeCell ref="A51:D51"/>
    <mergeCell ref="E75:F75"/>
    <mergeCell ref="E74:F74"/>
    <mergeCell ref="E73:F73"/>
    <mergeCell ref="A79:L79"/>
    <mergeCell ref="E12:F12"/>
    <mergeCell ref="E13:F13"/>
    <mergeCell ref="E14:F14"/>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136:L136"/>
    <mergeCell ref="A72:D72"/>
    <mergeCell ref="A67:D67"/>
    <mergeCell ref="A64:D64"/>
    <mergeCell ref="A59:D59"/>
    <mergeCell ref="A135:L135"/>
    <mergeCell ref="E19:L19"/>
    <mergeCell ref="A134:D134"/>
    <mergeCell ref="A133:D133"/>
    <mergeCell ref="A129:D129"/>
    <mergeCell ref="A124:D124"/>
    <mergeCell ref="A121:D121"/>
    <mergeCell ref="A116:D116"/>
    <mergeCell ref="A113:D113"/>
    <mergeCell ref="A105:D105"/>
    <mergeCell ref="A99:D99"/>
    <mergeCell ref="A83:D83"/>
    <mergeCell ref="A80:D80"/>
    <mergeCell ref="A100:L100"/>
    <mergeCell ref="E99:F99"/>
    <mergeCell ref="E91:F91"/>
    <mergeCell ref="E64:F64"/>
    <mergeCell ref="E81:F81"/>
    <mergeCell ref="E80:F80"/>
    <mergeCell ref="E15:F15"/>
    <mergeCell ref="E16:F16"/>
    <mergeCell ref="A21:L21"/>
    <mergeCell ref="E44:F44"/>
    <mergeCell ref="E45:F45"/>
    <mergeCell ref="E46:F46"/>
    <mergeCell ref="E47:F47"/>
    <mergeCell ref="E48:F48"/>
    <mergeCell ref="E49:F49"/>
    <mergeCell ref="E41:F41"/>
    <mergeCell ref="E42:F42"/>
    <mergeCell ref="E43:F43"/>
    <mergeCell ref="K43:L43"/>
    <mergeCell ref="K42:L42"/>
    <mergeCell ref="K41:L41"/>
    <mergeCell ref="K40:L40"/>
    <mergeCell ref="E50:F50"/>
    <mergeCell ref="E59:F59"/>
    <mergeCell ref="E58:F58"/>
    <mergeCell ref="E56:F56"/>
    <mergeCell ref="E51:F51"/>
    <mergeCell ref="E25:F25"/>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7:D57"/>
    <mergeCell ref="A58:D58"/>
    <mergeCell ref="E57:F57"/>
    <mergeCell ref="E52:F52"/>
    <mergeCell ref="E60:F60"/>
    <mergeCell ref="E68:F68"/>
    <mergeCell ref="E76:F76"/>
    <mergeCell ref="E84:F84"/>
    <mergeCell ref="E92:F92"/>
    <mergeCell ref="A53:L53"/>
    <mergeCell ref="A61:L61"/>
    <mergeCell ref="A69:L69"/>
    <mergeCell ref="A77:L77"/>
    <mergeCell ref="A54:L54"/>
    <mergeCell ref="A55:L55"/>
    <mergeCell ref="A62:L62"/>
    <mergeCell ref="A63:L63"/>
    <mergeCell ref="A70:L70"/>
    <mergeCell ref="A71:L71"/>
    <mergeCell ref="A78:L78"/>
    <mergeCell ref="K68:L68"/>
    <mergeCell ref="K67:L67"/>
    <mergeCell ref="K66:L66"/>
    <mergeCell ref="K65:L65"/>
    <mergeCell ref="K64:L64"/>
    <mergeCell ref="K76:L76"/>
    <mergeCell ref="K75:L75"/>
    <mergeCell ref="K74:L74"/>
    <mergeCell ref="A96:D96"/>
    <mergeCell ref="A97:D97"/>
    <mergeCell ref="E97:F97"/>
    <mergeCell ref="A98:D98"/>
    <mergeCell ref="A86:L86"/>
    <mergeCell ref="A87:L87"/>
    <mergeCell ref="A94:L94"/>
    <mergeCell ref="A95:L95"/>
    <mergeCell ref="A65:D65"/>
    <mergeCell ref="A66:D66"/>
    <mergeCell ref="A73:D73"/>
    <mergeCell ref="A74:D74"/>
    <mergeCell ref="A81:D81"/>
    <mergeCell ref="A82:D82"/>
    <mergeCell ref="A88:D88"/>
    <mergeCell ref="A89:D89"/>
    <mergeCell ref="A90:D90"/>
    <mergeCell ref="E89:F89"/>
    <mergeCell ref="A85:L85"/>
    <mergeCell ref="A93:L93"/>
    <mergeCell ref="E72:F72"/>
    <mergeCell ref="E67:F67"/>
    <mergeCell ref="E66:F66"/>
    <mergeCell ref="E65:F65"/>
    <mergeCell ref="A106:D106"/>
    <mergeCell ref="A107:D107"/>
    <mergeCell ref="A108:D108"/>
    <mergeCell ref="E121:F121"/>
    <mergeCell ref="E116:F116"/>
    <mergeCell ref="E115:F115"/>
    <mergeCell ref="E113:F113"/>
    <mergeCell ref="E108:F108"/>
    <mergeCell ref="E107:F107"/>
    <mergeCell ref="E106:F106"/>
    <mergeCell ref="E134:F134"/>
    <mergeCell ref="E133:F133"/>
    <mergeCell ref="E129:F129"/>
    <mergeCell ref="E124:F124"/>
    <mergeCell ref="E123:F123"/>
    <mergeCell ref="E132:F132"/>
    <mergeCell ref="A127:L127"/>
    <mergeCell ref="A128:L128"/>
    <mergeCell ref="A112:L112"/>
    <mergeCell ref="A132:D132"/>
    <mergeCell ref="E101:F101"/>
    <mergeCell ref="E109:F109"/>
    <mergeCell ref="E117:F117"/>
    <mergeCell ref="E125:F125"/>
    <mergeCell ref="A110:L110"/>
    <mergeCell ref="A118:L118"/>
    <mergeCell ref="A126:L126"/>
    <mergeCell ref="A130:D130"/>
    <mergeCell ref="A131:D131"/>
    <mergeCell ref="E130:F130"/>
    <mergeCell ref="E131:F131"/>
    <mergeCell ref="A103:L103"/>
    <mergeCell ref="A104:L104"/>
    <mergeCell ref="A111:L111"/>
    <mergeCell ref="E105:F105"/>
    <mergeCell ref="A115:D115"/>
    <mergeCell ref="A123:D123"/>
    <mergeCell ref="A114:D114"/>
    <mergeCell ref="E114:F114"/>
    <mergeCell ref="A122:D122"/>
    <mergeCell ref="E122:F122"/>
    <mergeCell ref="A119:L119"/>
    <mergeCell ref="A120:L120"/>
    <mergeCell ref="A102:L102"/>
    <mergeCell ref="E143:F143"/>
    <mergeCell ref="E144:F144"/>
    <mergeCell ref="A144:B144"/>
    <mergeCell ref="C144:D144"/>
    <mergeCell ref="A141:B141"/>
    <mergeCell ref="A140:B140"/>
    <mergeCell ref="A137:B138"/>
    <mergeCell ref="C137:E138"/>
    <mergeCell ref="C140:E140"/>
    <mergeCell ref="C141:E141"/>
    <mergeCell ref="C142:E142"/>
    <mergeCell ref="A139:B139"/>
    <mergeCell ref="C139:E139"/>
    <mergeCell ref="F138:L142"/>
    <mergeCell ref="A142:B142"/>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52:L52"/>
    <mergeCell ref="K51:L51"/>
    <mergeCell ref="K50:L50"/>
    <mergeCell ref="K49:L49"/>
    <mergeCell ref="K48:L48"/>
    <mergeCell ref="K47:L47"/>
    <mergeCell ref="K46:L46"/>
    <mergeCell ref="K45:L45"/>
    <mergeCell ref="K44:L44"/>
    <mergeCell ref="K73:L73"/>
    <mergeCell ref="K72:L72"/>
    <mergeCell ref="K60:L60"/>
    <mergeCell ref="K59:L59"/>
    <mergeCell ref="K58:L58"/>
    <mergeCell ref="K57:L57"/>
    <mergeCell ref="K56:L56"/>
    <mergeCell ref="K84:L84"/>
    <mergeCell ref="K83:L83"/>
    <mergeCell ref="K82:L82"/>
    <mergeCell ref="K81:L81"/>
    <mergeCell ref="K80:L80"/>
    <mergeCell ref="K92:L92"/>
    <mergeCell ref="K91:L91"/>
    <mergeCell ref="K90:L90"/>
    <mergeCell ref="K89:L89"/>
    <mergeCell ref="K88:L88"/>
    <mergeCell ref="K144:L144"/>
    <mergeCell ref="K143:L143"/>
    <mergeCell ref="K134:L134"/>
    <mergeCell ref="K133:L133"/>
    <mergeCell ref="K132:L132"/>
    <mergeCell ref="K131:L131"/>
    <mergeCell ref="K130:L130"/>
    <mergeCell ref="K129:L129"/>
    <mergeCell ref="K125:L125"/>
    <mergeCell ref="K124:L124"/>
    <mergeCell ref="K123:L123"/>
    <mergeCell ref="K122:L122"/>
    <mergeCell ref="K121:L121"/>
    <mergeCell ref="K117:L117"/>
    <mergeCell ref="K116:L116"/>
    <mergeCell ref="K115:L115"/>
    <mergeCell ref="K114:L114"/>
    <mergeCell ref="K113:L113"/>
    <mergeCell ref="K109:L109"/>
    <mergeCell ref="K108:L108"/>
    <mergeCell ref="K107:L107"/>
    <mergeCell ref="K106:L106"/>
    <mergeCell ref="K105:L105"/>
    <mergeCell ref="K101:L101"/>
    <mergeCell ref="K99:L99"/>
    <mergeCell ref="K98:L98"/>
    <mergeCell ref="K97:L97"/>
    <mergeCell ref="K96:L96"/>
  </mergeCells>
  <conditionalFormatting sqref="E16">
    <cfRule type="cellIs" dxfId="4" priority="5" operator="notEqual">
      <formula>$A$8</formula>
    </cfRule>
  </conditionalFormatting>
  <conditionalFormatting sqref="G16">
    <cfRule type="cellIs" dxfId="3" priority="4" operator="notEqual">
      <formula>$C$8</formula>
    </cfRule>
  </conditionalFormatting>
  <conditionalFormatting sqref="H16">
    <cfRule type="cellIs" dxfId="2" priority="3" operator="notEqual">
      <formula>$F$8</formula>
    </cfRule>
  </conditionalFormatting>
  <conditionalFormatting sqref="I16">
    <cfRule type="cellIs" dxfId="1" priority="2" operator="notEqual">
      <formula>$H$8</formula>
    </cfRule>
  </conditionalFormatting>
  <conditionalFormatting sqref="J16">
    <cfRule type="cellIs" dxfId="0" priority="1" operator="notEqual">
      <formula>$J$8</formula>
    </cfRule>
  </conditionalFormatting>
  <dataValidations count="1">
    <dataValidation type="list" allowBlank="1" showInputMessage="1" showErrorMessage="1" sqref="C137:E138" xr:uid="{AF4B7B8F-3B32-4033-8E51-3C26FCBEA487}">
      <formula1>"Fixed Rate with carry-forward, Predetermined Rate, Provisional/Final Rate, De Minimis Rate"</formula1>
    </dataValidation>
  </dataValidations>
  <pageMargins left="0.25" right="0.25" top="0.5" bottom="0.5" header="0.3" footer="0.3"/>
  <pageSetup scale="66" fitToHeight="0" orientation="portrait" horizontalDpi="4294967295" verticalDpi="4294967295" r:id="rId1"/>
  <rowBreaks count="2" manualBreakCount="2">
    <brk id="51" max="16383" man="1"/>
    <brk id="99"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E2EBEF787E8A4D87B13EC5DAA01939" ma:contentTypeVersion="1" ma:contentTypeDescription="Create a new document." ma:contentTypeScope="" ma:versionID="b28e78aa6922f057ebcae98c69c62a70">
  <xsd:schema xmlns:xsd="http://www.w3.org/2001/XMLSchema" xmlns:xs="http://www.w3.org/2001/XMLSchema" xmlns:p="http://schemas.microsoft.com/office/2006/metadata/properties" xmlns:ns2="c758b7e7-24f3-4c7e-892b-209204ef88b5" targetNamespace="http://schemas.microsoft.com/office/2006/metadata/properties" ma:root="true" ma:fieldsID="1e87c644f73b0f1ba2459cb84130cd30" ns2:_="">
    <xsd:import namespace="c758b7e7-24f3-4c7e-892b-209204ef88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8b7e7-24f3-4c7e-892b-209204ef88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Props1.xml><?xml version="1.0" encoding="utf-8"?>
<ds:datastoreItem xmlns:ds="http://schemas.openxmlformats.org/officeDocument/2006/customXml" ds:itemID="{E4A99F22-CA82-45EB-AA84-0D807F37B595}"/>
</file>

<file path=customXml/itemProps2.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3.xml><?xml version="1.0" encoding="utf-8"?>
<ds:datastoreItem xmlns:ds="http://schemas.openxmlformats.org/officeDocument/2006/customXml" ds:itemID="{A8FEF141-4E4A-462C-ABBF-EECB11D5EC05}">
  <ds:schemaRefs>
    <ds:schemaRef ds:uri="http://schemas.microsoft.com/office/2006/metadata/properties"/>
    <ds:schemaRef ds:uri="http://schemas.microsoft.com/office/infopath/2007/PartnerControls"/>
    <ds:schemaRef ds:uri="c6ff9726-e44f-4e6d-8990-b2c138783626"/>
  </ds:schemaRefs>
</ds:datastoreItem>
</file>

<file path=customXml/itemProps4.xml><?xml version="1.0" encoding="utf-8"?>
<ds:datastoreItem xmlns:ds="http://schemas.openxmlformats.org/officeDocument/2006/customXml" ds:itemID="{6E983FDC-D6D6-40E7-97BF-8E8E9361A47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Judith de Vastey</cp:lastModifiedBy>
  <cp:revision/>
  <dcterms:created xsi:type="dcterms:W3CDTF">2021-07-08T14:44:51Z</dcterms:created>
  <dcterms:modified xsi:type="dcterms:W3CDTF">2022-09-11T18:25:42Z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0x010100A0E2EBEF787E8A4D87B13EC5DAA01939</vt:lpwstr>
  </property>
</Properties>
</file>